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'30'!$A$1:$G$25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Instructions'!$A$1:$K$38</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A303" i="33" l="1"/>
  <c r="AZ303" i="33"/>
  <c r="AY303" i="33"/>
  <c r="AX303" i="33"/>
  <c r="AW303" i="33"/>
  <c r="AV303" i="33"/>
  <c r="AU303" i="33"/>
  <c r="AT303" i="33"/>
  <c r="AS303" i="33"/>
  <c r="AR303" i="33"/>
  <c r="AQ303" i="33"/>
  <c r="AP303" i="33"/>
  <c r="AO303" i="33"/>
  <c r="AN303" i="33"/>
  <c r="AM303" i="33"/>
  <c r="AL303" i="33"/>
  <c r="AK303" i="33"/>
  <c r="AJ303" i="33"/>
  <c r="AI303" i="33"/>
  <c r="AH303" i="33"/>
  <c r="AG303" i="33"/>
  <c r="AF303" i="33"/>
  <c r="AE303" i="33"/>
  <c r="AD303" i="33"/>
  <c r="AC303" i="33"/>
  <c r="AB303" i="33"/>
  <c r="AA303" i="33"/>
  <c r="Z303" i="33"/>
  <c r="Y303" i="33"/>
  <c r="X303" i="33"/>
  <c r="W303" i="33"/>
  <c r="V303" i="33"/>
  <c r="U303" i="33"/>
  <c r="T303" i="33"/>
  <c r="S303" i="33"/>
  <c r="R303" i="33"/>
  <c r="Q303" i="33"/>
  <c r="P303" i="33"/>
  <c r="O303" i="33"/>
  <c r="N303" i="33"/>
  <c r="M303" i="33"/>
  <c r="L303" i="33"/>
  <c r="K303" i="33"/>
  <c r="J303" i="33"/>
  <c r="I303" i="33"/>
  <c r="H303" i="33"/>
  <c r="G303" i="33"/>
  <c r="F303" i="33"/>
  <c r="E303" i="33"/>
  <c r="D303" i="33"/>
  <c r="C303" i="33"/>
  <c r="B303" i="33"/>
  <c r="A303" i="33"/>
  <c r="BA301" i="33"/>
  <c r="AZ301" i="33"/>
  <c r="AY301" i="33"/>
  <c r="AX301" i="33"/>
  <c r="AW301" i="33"/>
  <c r="AV301" i="33"/>
  <c r="AU301" i="33"/>
  <c r="AT301" i="33"/>
  <c r="AS301" i="33"/>
  <c r="AR301" i="33"/>
  <c r="AQ301" i="33"/>
  <c r="AP301" i="33"/>
  <c r="AO301" i="33"/>
  <c r="AN301" i="33"/>
  <c r="AM301" i="33"/>
  <c r="AL301" i="33"/>
  <c r="AK301" i="33"/>
  <c r="AJ301" i="33"/>
  <c r="AI301" i="33"/>
  <c r="AH301" i="33"/>
  <c r="AG301" i="33"/>
  <c r="AF301" i="33"/>
  <c r="AE301" i="33"/>
  <c r="AD301" i="33"/>
  <c r="AC301" i="33"/>
  <c r="AB301" i="33"/>
  <c r="AA301" i="33"/>
  <c r="Z301" i="33"/>
  <c r="Y301" i="33"/>
  <c r="X301" i="33"/>
  <c r="W301" i="33"/>
  <c r="V301" i="33"/>
  <c r="U301" i="33"/>
  <c r="T301" i="33"/>
  <c r="S301" i="33"/>
  <c r="R301" i="33"/>
  <c r="Q301" i="33"/>
  <c r="P301" i="33"/>
  <c r="O301" i="33"/>
  <c r="N301" i="33"/>
  <c r="M301" i="33"/>
  <c r="L301" i="33"/>
  <c r="K301" i="33"/>
  <c r="J301" i="33"/>
  <c r="I301" i="33"/>
  <c r="H301" i="33"/>
  <c r="G301" i="33"/>
  <c r="F301" i="33"/>
  <c r="E301" i="33"/>
  <c r="D301" i="33"/>
  <c r="C301" i="33"/>
  <c r="B301" i="33"/>
  <c r="A301" i="33"/>
  <c r="BA299" i="33"/>
  <c r="AZ299" i="33"/>
  <c r="AY299" i="33"/>
  <c r="AX299" i="33"/>
  <c r="AW299" i="33"/>
  <c r="AV299" i="33"/>
  <c r="AU299" i="33"/>
  <c r="AT299" i="33"/>
  <c r="AS299" i="33"/>
  <c r="AR299" i="33"/>
  <c r="AQ299" i="33"/>
  <c r="AP299" i="33"/>
  <c r="AO299" i="33"/>
  <c r="AN299" i="33"/>
  <c r="AM299" i="33"/>
  <c r="AL299" i="33"/>
  <c r="AK299" i="33"/>
  <c r="AJ299" i="33"/>
  <c r="AI299" i="33"/>
  <c r="AH299" i="33"/>
  <c r="AG299" i="33"/>
  <c r="AF299" i="33"/>
  <c r="AE299" i="33"/>
  <c r="AD299" i="33"/>
  <c r="AC299" i="33"/>
  <c r="AB299" i="33"/>
  <c r="AA299" i="33"/>
  <c r="Z299" i="33"/>
  <c r="Y299" i="33"/>
  <c r="X299" i="33"/>
  <c r="W299" i="33"/>
  <c r="V299" i="33"/>
  <c r="U299" i="33"/>
  <c r="T299" i="33"/>
  <c r="S299" i="33"/>
  <c r="R299" i="33"/>
  <c r="Q299" i="33"/>
  <c r="P299" i="33"/>
  <c r="O299" i="33"/>
  <c r="N299" i="33"/>
  <c r="M299" i="33"/>
  <c r="L299" i="33"/>
  <c r="K299" i="33"/>
  <c r="J299" i="33"/>
  <c r="I299" i="33"/>
  <c r="H299" i="33"/>
  <c r="G299" i="33"/>
  <c r="F299" i="33"/>
  <c r="E299" i="33"/>
  <c r="D299" i="33"/>
  <c r="C299" i="33"/>
  <c r="B299" i="33"/>
  <c r="A299" i="33"/>
  <c r="BA297" i="33"/>
  <c r="AZ297" i="33"/>
  <c r="AY297" i="33"/>
  <c r="AX297" i="33"/>
  <c r="AW297" i="33"/>
  <c r="AV297" i="33"/>
  <c r="AU297" i="33"/>
  <c r="AT297" i="33"/>
  <c r="AS297" i="33"/>
  <c r="AR297" i="33"/>
  <c r="AQ297" i="33"/>
  <c r="AP297" i="33"/>
  <c r="AO297" i="33"/>
  <c r="AN297" i="33"/>
  <c r="AM297" i="33"/>
  <c r="AL297" i="33"/>
  <c r="AK297" i="33"/>
  <c r="AJ297" i="33"/>
  <c r="AI297" i="33"/>
  <c r="AH297" i="33"/>
  <c r="AG297" i="33"/>
  <c r="AF297" i="33"/>
  <c r="AE297" i="33"/>
  <c r="AD297" i="33"/>
  <c r="AC297" i="33"/>
  <c r="AB297" i="33"/>
  <c r="AA297" i="33"/>
  <c r="Z297" i="33"/>
  <c r="Y297" i="33"/>
  <c r="X297" i="33"/>
  <c r="W297" i="33"/>
  <c r="V297" i="33"/>
  <c r="U297" i="33"/>
  <c r="T297" i="33"/>
  <c r="S297" i="33"/>
  <c r="R297" i="33"/>
  <c r="Q297" i="33"/>
  <c r="P297" i="33"/>
  <c r="O297" i="33"/>
  <c r="N297" i="33"/>
  <c r="M297" i="33"/>
  <c r="L297" i="33"/>
  <c r="K297" i="33"/>
  <c r="J297" i="33"/>
  <c r="I297" i="33"/>
  <c r="H297" i="33"/>
  <c r="G297" i="33"/>
  <c r="F297" i="33"/>
  <c r="E297" i="33"/>
  <c r="D297" i="33"/>
  <c r="C297" i="33"/>
  <c r="B297" i="33"/>
  <c r="A297" i="33"/>
  <c r="AZ295" i="33"/>
  <c r="AY295" i="33"/>
  <c r="AX295" i="33"/>
  <c r="AW295" i="33"/>
  <c r="AV295" i="33"/>
  <c r="AU295" i="33"/>
  <c r="AT295" i="33"/>
  <c r="AS295" i="33"/>
  <c r="AR295" i="33"/>
  <c r="AQ295" i="33"/>
  <c r="AP295" i="33"/>
  <c r="AO295" i="33"/>
  <c r="AN295" i="33"/>
  <c r="AM295" i="33"/>
  <c r="AL295" i="33"/>
  <c r="AK295" i="33"/>
  <c r="AJ295" i="33"/>
  <c r="AI295" i="33"/>
  <c r="AH295" i="33"/>
  <c r="AG295" i="33"/>
  <c r="AF295" i="33"/>
  <c r="AE295" i="33"/>
  <c r="AD295" i="33"/>
  <c r="AC295" i="33"/>
  <c r="AB295" i="33"/>
  <c r="AA295" i="33"/>
  <c r="Z295" i="33"/>
  <c r="Y295" i="33"/>
  <c r="X295" i="33"/>
  <c r="W295" i="33"/>
  <c r="V295" i="33"/>
  <c r="U295" i="33"/>
  <c r="T295" i="33"/>
  <c r="S295" i="33"/>
  <c r="R295" i="33"/>
  <c r="Q295" i="33"/>
  <c r="P295" i="33"/>
  <c r="O295" i="33"/>
  <c r="N295" i="33"/>
  <c r="M295" i="33"/>
  <c r="L295" i="33"/>
  <c r="K295" i="33"/>
  <c r="J295" i="33"/>
  <c r="I295" i="33"/>
  <c r="H295" i="33"/>
  <c r="G295" i="33"/>
  <c r="F295" i="33"/>
  <c r="E295" i="33"/>
  <c r="D295" i="33"/>
  <c r="C295" i="33"/>
  <c r="B295" i="33"/>
  <c r="A295" i="33"/>
  <c r="BA295" i="33"/>
  <c r="BA293" i="33"/>
  <c r="AZ293" i="33"/>
  <c r="AY293" i="33"/>
  <c r="AX293" i="33"/>
  <c r="AW293" i="33"/>
  <c r="AV293" i="33"/>
  <c r="AU293" i="33"/>
  <c r="AT293" i="33"/>
  <c r="AS293" i="33"/>
  <c r="AR293" i="33"/>
  <c r="AQ293" i="33"/>
  <c r="AP293" i="33"/>
  <c r="AO293" i="33"/>
  <c r="AN293" i="33"/>
  <c r="AM293" i="33"/>
  <c r="AL293" i="33"/>
  <c r="AK293" i="33"/>
  <c r="AJ293" i="33"/>
  <c r="AI293" i="33"/>
  <c r="AH293" i="33"/>
  <c r="AG293" i="33"/>
  <c r="AF293" i="33"/>
  <c r="AE293" i="33"/>
  <c r="AD293" i="33"/>
  <c r="AC293" i="33"/>
  <c r="AB293" i="33"/>
  <c r="AA293" i="33"/>
  <c r="Z293" i="33"/>
  <c r="Y293" i="33"/>
  <c r="X293" i="33"/>
  <c r="W293" i="33"/>
  <c r="V293" i="33"/>
  <c r="U293" i="33"/>
  <c r="T293" i="33"/>
  <c r="S293" i="33"/>
  <c r="R293" i="33"/>
  <c r="Q293" i="33"/>
  <c r="P293" i="33"/>
  <c r="O293" i="33"/>
  <c r="N293" i="33"/>
  <c r="M293" i="33"/>
  <c r="L293" i="33"/>
  <c r="K293" i="33"/>
  <c r="J293" i="33"/>
  <c r="I293" i="33"/>
  <c r="H293" i="33"/>
  <c r="G293" i="33"/>
  <c r="F293" i="33"/>
  <c r="E293" i="33"/>
  <c r="D293" i="33"/>
  <c r="C293" i="33"/>
  <c r="B293" i="33"/>
  <c r="A293" i="33"/>
  <c r="BA291" i="33"/>
  <c r="AZ291" i="33"/>
  <c r="AY291" i="33"/>
  <c r="AX291" i="33"/>
  <c r="AW291" i="33"/>
  <c r="AV291" i="33"/>
  <c r="AU291" i="33"/>
  <c r="AT291" i="33"/>
  <c r="AS291" i="33"/>
  <c r="AR291" i="33"/>
  <c r="AQ291" i="33"/>
  <c r="AP291" i="33"/>
  <c r="AO291" i="33"/>
  <c r="AN291" i="33"/>
  <c r="AM291" i="33"/>
  <c r="AL291" i="33"/>
  <c r="AK291" i="33"/>
  <c r="AJ291" i="33"/>
  <c r="AI291" i="33"/>
  <c r="AH291" i="33"/>
  <c r="AG291" i="33"/>
  <c r="AF291" i="33"/>
  <c r="AE291" i="33"/>
  <c r="AD291" i="33"/>
  <c r="AC291" i="33"/>
  <c r="AB291" i="33"/>
  <c r="AA291" i="33"/>
  <c r="Z291" i="33"/>
  <c r="Y291" i="33"/>
  <c r="X291" i="33"/>
  <c r="W291" i="33"/>
  <c r="V291" i="33"/>
  <c r="U291" i="33"/>
  <c r="T291" i="33"/>
  <c r="S291" i="33"/>
  <c r="R291" i="33"/>
  <c r="Q291" i="33"/>
  <c r="P291" i="33"/>
  <c r="O291" i="33"/>
  <c r="N291" i="33"/>
  <c r="M291" i="33"/>
  <c r="L291" i="33"/>
  <c r="K291" i="33"/>
  <c r="J291" i="33"/>
  <c r="I291" i="33"/>
  <c r="H291" i="33"/>
  <c r="G291" i="33"/>
  <c r="F291" i="33"/>
  <c r="E291" i="33"/>
  <c r="D291" i="33"/>
  <c r="C291" i="33"/>
  <c r="B291" i="33"/>
  <c r="A291" i="33"/>
  <c r="BA289" i="33"/>
  <c r="AZ289" i="33"/>
  <c r="AY289" i="33"/>
  <c r="AX289" i="33"/>
  <c r="AW289" i="33"/>
  <c r="AV289" i="33"/>
  <c r="AU289" i="33"/>
  <c r="AT289" i="33"/>
  <c r="AS289" i="33"/>
  <c r="AR289" i="33"/>
  <c r="AQ289" i="33"/>
  <c r="AP289" i="33"/>
  <c r="AO289" i="33"/>
  <c r="AN289" i="33"/>
  <c r="AM289" i="33"/>
  <c r="AL289" i="33"/>
  <c r="AK289" i="33"/>
  <c r="AJ289" i="33"/>
  <c r="AI289" i="33"/>
  <c r="AH289" i="33"/>
  <c r="AG289" i="33"/>
  <c r="AF289" i="33"/>
  <c r="AE289" i="33"/>
  <c r="AD289" i="33"/>
  <c r="AC289" i="33"/>
  <c r="AB289" i="33"/>
  <c r="AA289" i="33"/>
  <c r="Z289" i="33"/>
  <c r="Y289" i="33"/>
  <c r="X289" i="33"/>
  <c r="W289" i="33"/>
  <c r="V289" i="33"/>
  <c r="U289" i="33"/>
  <c r="T289" i="33"/>
  <c r="S289" i="33"/>
  <c r="R289" i="33"/>
  <c r="Q289" i="33"/>
  <c r="P289" i="33"/>
  <c r="O289" i="33"/>
  <c r="N289" i="33"/>
  <c r="M289" i="33"/>
  <c r="L289" i="33"/>
  <c r="K289" i="33"/>
  <c r="J289" i="33"/>
  <c r="I289" i="33"/>
  <c r="H289" i="33"/>
  <c r="G289" i="33"/>
  <c r="F289" i="33"/>
  <c r="E289" i="33"/>
  <c r="D289" i="33"/>
  <c r="C289" i="33"/>
  <c r="B289" i="33"/>
  <c r="A289" i="33"/>
  <c r="BA287" i="33"/>
  <c r="AZ287" i="33"/>
  <c r="AY287" i="33"/>
  <c r="AX287" i="33"/>
  <c r="AW287" i="33"/>
  <c r="AV287" i="33"/>
  <c r="AU287" i="33"/>
  <c r="AT287" i="33"/>
  <c r="AS287" i="33"/>
  <c r="AR287" i="33"/>
  <c r="AQ287" i="33"/>
  <c r="AP287" i="33"/>
  <c r="AO287" i="33"/>
  <c r="AN287" i="33"/>
  <c r="AM287" i="33"/>
  <c r="AL287" i="33"/>
  <c r="AK287" i="33"/>
  <c r="AJ287" i="33"/>
  <c r="AI287" i="33"/>
  <c r="AH287" i="33"/>
  <c r="AG287" i="33"/>
  <c r="AF287" i="33"/>
  <c r="AE287" i="33"/>
  <c r="AD287" i="33"/>
  <c r="AC287" i="33"/>
  <c r="AB287" i="33"/>
  <c r="AA287" i="33"/>
  <c r="Z287" i="33"/>
  <c r="Y287" i="33"/>
  <c r="X287" i="33"/>
  <c r="W287" i="33"/>
  <c r="V287" i="33"/>
  <c r="U287" i="33"/>
  <c r="T287" i="33"/>
  <c r="S287" i="33"/>
  <c r="R287" i="33"/>
  <c r="Q287" i="33"/>
  <c r="P287" i="33"/>
  <c r="O287" i="33"/>
  <c r="N287" i="33"/>
  <c r="M287" i="33"/>
  <c r="L287" i="33"/>
  <c r="K287" i="33"/>
  <c r="J287" i="33"/>
  <c r="I287" i="33"/>
  <c r="H287" i="33"/>
  <c r="G287" i="33"/>
  <c r="F287" i="33"/>
  <c r="E287" i="33"/>
  <c r="D287" i="33"/>
  <c r="C287" i="33"/>
  <c r="B287" i="33"/>
  <c r="A287" i="33"/>
  <c r="BA285" i="33"/>
  <c r="AZ285" i="33"/>
  <c r="AY285" i="33"/>
  <c r="AX285" i="33"/>
  <c r="AW285" i="33"/>
  <c r="AV285" i="33"/>
  <c r="AU285" i="33"/>
  <c r="AT285" i="33"/>
  <c r="AS285" i="33"/>
  <c r="AR285" i="33"/>
  <c r="AQ285" i="33"/>
  <c r="AP285" i="33"/>
  <c r="AO285" i="33"/>
  <c r="AN285" i="33"/>
  <c r="AM285" i="33"/>
  <c r="AL285" i="33"/>
  <c r="AK285" i="33"/>
  <c r="AJ285" i="33"/>
  <c r="AI285" i="33"/>
  <c r="AH285" i="33"/>
  <c r="AG285" i="33"/>
  <c r="AF285" i="33"/>
  <c r="AE285" i="33"/>
  <c r="AD285" i="33"/>
  <c r="AC285" i="33"/>
  <c r="AB285" i="33"/>
  <c r="AA285" i="33"/>
  <c r="Z285" i="33"/>
  <c r="Y285" i="33"/>
  <c r="X285" i="33"/>
  <c r="W285" i="33"/>
  <c r="V285" i="33"/>
  <c r="U285" i="33"/>
  <c r="T285" i="33"/>
  <c r="S285" i="33"/>
  <c r="R285" i="33"/>
  <c r="Q285" i="33"/>
  <c r="P285" i="33"/>
  <c r="O285" i="33"/>
  <c r="N285" i="33"/>
  <c r="M285" i="33"/>
  <c r="L285" i="33"/>
  <c r="K285" i="33"/>
  <c r="J285" i="33"/>
  <c r="I285" i="33"/>
  <c r="H285" i="33"/>
  <c r="G285" i="33"/>
  <c r="F285" i="33"/>
  <c r="E285" i="33"/>
  <c r="D285" i="33"/>
  <c r="C285" i="33"/>
  <c r="B285" i="33"/>
  <c r="A285" i="33"/>
  <c r="BA283" i="33"/>
  <c r="AZ283" i="33"/>
  <c r="AY283" i="33"/>
  <c r="AX283" i="33"/>
  <c r="AW283" i="33"/>
  <c r="AV283" i="33"/>
  <c r="AU283" i="33"/>
  <c r="AT283" i="33"/>
  <c r="AS283" i="33"/>
  <c r="AR283" i="33"/>
  <c r="AQ283" i="33"/>
  <c r="AP283" i="33"/>
  <c r="AO283" i="33"/>
  <c r="AN283" i="33"/>
  <c r="AM283" i="33"/>
  <c r="AL283" i="33"/>
  <c r="AK283" i="33"/>
  <c r="AJ283" i="33"/>
  <c r="AI283" i="33"/>
  <c r="AH283" i="33"/>
  <c r="AG283" i="33"/>
  <c r="AF283" i="33"/>
  <c r="AE283" i="33"/>
  <c r="AD283" i="33"/>
  <c r="AC283" i="33"/>
  <c r="AB283" i="33"/>
  <c r="AA283" i="33"/>
  <c r="Z283" i="33"/>
  <c r="Y283" i="33"/>
  <c r="X283" i="33"/>
  <c r="W283" i="33"/>
  <c r="V283" i="33"/>
  <c r="U283" i="33"/>
  <c r="T283" i="33"/>
  <c r="S283" i="33"/>
  <c r="R283" i="33"/>
  <c r="Q283" i="33"/>
  <c r="P283" i="33"/>
  <c r="O283" i="33"/>
  <c r="N283" i="33"/>
  <c r="M283" i="33"/>
  <c r="L283" i="33"/>
  <c r="K283" i="33"/>
  <c r="J283" i="33"/>
  <c r="I283" i="33"/>
  <c r="H283" i="33"/>
  <c r="G283" i="33"/>
  <c r="F283" i="33"/>
  <c r="E283" i="33"/>
  <c r="D283" i="33"/>
  <c r="C283" i="33"/>
  <c r="B283" i="33"/>
  <c r="A283" i="33"/>
  <c r="BA281" i="33"/>
  <c r="AZ281" i="33"/>
  <c r="AY281" i="33"/>
  <c r="AX281" i="33"/>
  <c r="AW281" i="33"/>
  <c r="AV281" i="33"/>
  <c r="AU281" i="33"/>
  <c r="AT281" i="33"/>
  <c r="AS281" i="33"/>
  <c r="AR281" i="33"/>
  <c r="AQ281" i="33"/>
  <c r="AP281" i="33"/>
  <c r="AO281" i="33"/>
  <c r="AN281" i="33"/>
  <c r="AM281" i="33"/>
  <c r="AL281" i="33"/>
  <c r="AK281" i="33"/>
  <c r="AJ281" i="33"/>
  <c r="AI281" i="33"/>
  <c r="AH281" i="33"/>
  <c r="AG281" i="33"/>
  <c r="AF281" i="33"/>
  <c r="AE281" i="33"/>
  <c r="AD281" i="33"/>
  <c r="AC281" i="33"/>
  <c r="AB281" i="33"/>
  <c r="AA281" i="33"/>
  <c r="Z281" i="33"/>
  <c r="Y281" i="33"/>
  <c r="X281" i="33"/>
  <c r="W281" i="33"/>
  <c r="V281" i="33"/>
  <c r="U281" i="33"/>
  <c r="T281" i="33"/>
  <c r="S281" i="33"/>
  <c r="R281" i="33"/>
  <c r="Q281" i="33"/>
  <c r="P281" i="33"/>
  <c r="O281" i="33"/>
  <c r="N281" i="33"/>
  <c r="M281" i="33"/>
  <c r="L281" i="33"/>
  <c r="K281" i="33"/>
  <c r="J281" i="33"/>
  <c r="I281" i="33"/>
  <c r="H281" i="33"/>
  <c r="G281" i="33"/>
  <c r="F281" i="33"/>
  <c r="E281" i="33"/>
  <c r="D281" i="33"/>
  <c r="C281" i="33"/>
  <c r="B281" i="33"/>
  <c r="A281" i="33"/>
  <c r="BA279" i="33"/>
  <c r="AZ279" i="33"/>
  <c r="AY279" i="33"/>
  <c r="AX279" i="33"/>
  <c r="AW279" i="33"/>
  <c r="AV279" i="33"/>
  <c r="AU279" i="33"/>
  <c r="AT279" i="33"/>
  <c r="AS279" i="33"/>
  <c r="AR279" i="33"/>
  <c r="AQ279" i="33"/>
  <c r="AP279" i="33"/>
  <c r="AO279" i="33"/>
  <c r="AN279" i="33"/>
  <c r="AM279" i="33"/>
  <c r="AL279"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N279" i="33"/>
  <c r="M279" i="33"/>
  <c r="L279" i="33"/>
  <c r="K279" i="33"/>
  <c r="J279" i="33"/>
  <c r="I279" i="33"/>
  <c r="H279" i="33"/>
  <c r="G279" i="33"/>
  <c r="F279" i="33"/>
  <c r="E279" i="33"/>
  <c r="D279" i="33"/>
  <c r="C279" i="33"/>
  <c r="B279" i="33"/>
  <c r="A279" i="33"/>
  <c r="BA277" i="33"/>
  <c r="AZ277" i="33"/>
  <c r="AY277" i="33"/>
  <c r="AX277" i="33"/>
  <c r="AW277" i="33"/>
  <c r="AV277" i="33"/>
  <c r="AU277" i="33"/>
  <c r="AT277" i="33"/>
  <c r="AS277" i="33"/>
  <c r="AR277" i="33"/>
  <c r="AQ277" i="33"/>
  <c r="AP277" i="33"/>
  <c r="AO277" i="33"/>
  <c r="AN277" i="33"/>
  <c r="AM277" i="33"/>
  <c r="AL277" i="33"/>
  <c r="AK277" i="33"/>
  <c r="AJ277" i="33"/>
  <c r="AI277" i="33"/>
  <c r="AH277" i="33"/>
  <c r="AG277" i="33"/>
  <c r="AF277" i="33"/>
  <c r="AE277" i="33"/>
  <c r="AD277" i="33"/>
  <c r="AC277" i="33"/>
  <c r="AB277" i="33"/>
  <c r="AA277" i="33"/>
  <c r="Z277" i="33"/>
  <c r="Y277" i="33"/>
  <c r="X277" i="33"/>
  <c r="W277" i="33"/>
  <c r="V277" i="33"/>
  <c r="U277" i="33"/>
  <c r="T277" i="33"/>
  <c r="S277" i="33"/>
  <c r="R277" i="33"/>
  <c r="Q277" i="33"/>
  <c r="P277" i="33"/>
  <c r="O277" i="33"/>
  <c r="N277" i="33"/>
  <c r="M277" i="33"/>
  <c r="L277" i="33"/>
  <c r="K277" i="33"/>
  <c r="J277" i="33"/>
  <c r="I277" i="33"/>
  <c r="H277" i="33"/>
  <c r="G277" i="33"/>
  <c r="F277" i="33"/>
  <c r="E277" i="33"/>
  <c r="D277" i="33"/>
  <c r="C277" i="33"/>
  <c r="B277" i="33"/>
  <c r="A277" i="33"/>
  <c r="BB295" i="33"/>
  <c r="BC295" i="33"/>
  <c r="BB287" i="33"/>
  <c r="BC287" i="33"/>
  <c r="BB285" i="33"/>
  <c r="BC285" i="33"/>
  <c r="BA275" i="33"/>
  <c r="AZ275" i="33"/>
  <c r="AY275" i="33"/>
  <c r="AX275" i="33"/>
  <c r="AW275" i="33"/>
  <c r="AV275" i="33"/>
  <c r="AU275" i="33"/>
  <c r="AT275" i="33"/>
  <c r="AS275" i="33"/>
  <c r="AR275" i="33"/>
  <c r="AQ275" i="33"/>
  <c r="AP275" i="33"/>
  <c r="AO275" i="33"/>
  <c r="AN275" i="33"/>
  <c r="AM275" i="33"/>
  <c r="AL275" i="33"/>
  <c r="AK275" i="33"/>
  <c r="AJ275" i="33"/>
  <c r="AI275" i="33"/>
  <c r="AH275" i="33"/>
  <c r="AG275" i="33"/>
  <c r="AF275" i="33"/>
  <c r="AE275" i="33"/>
  <c r="AD275" i="33"/>
  <c r="AC275" i="33"/>
  <c r="AB275" i="33"/>
  <c r="AA275" i="33"/>
  <c r="Z275" i="33"/>
  <c r="Y275" i="33"/>
  <c r="X275" i="33"/>
  <c r="W275" i="33"/>
  <c r="V275" i="33"/>
  <c r="U275" i="33"/>
  <c r="T275" i="33"/>
  <c r="S275" i="33"/>
  <c r="R275" i="33"/>
  <c r="Q275" i="33"/>
  <c r="P275" i="33"/>
  <c r="O275" i="33"/>
  <c r="N275" i="33"/>
  <c r="M275" i="33"/>
  <c r="L275" i="33"/>
  <c r="K275" i="33"/>
  <c r="J275" i="33"/>
  <c r="I275" i="33"/>
  <c r="H275" i="33"/>
  <c r="G275" i="33"/>
  <c r="F275" i="33"/>
  <c r="E275" i="33"/>
  <c r="D275" i="33"/>
  <c r="C275" i="33"/>
  <c r="B275" i="33"/>
  <c r="A275" i="33"/>
  <c r="N273" i="33"/>
  <c r="M273" i="33"/>
  <c r="L273" i="33"/>
  <c r="K273" i="33"/>
  <c r="J273" i="33"/>
  <c r="I273" i="33"/>
  <c r="H273" i="33"/>
  <c r="G273" i="33"/>
  <c r="F273" i="33"/>
  <c r="E273" i="33"/>
  <c r="D273" i="33"/>
  <c r="C273" i="33"/>
  <c r="B273" i="33"/>
  <c r="A273" i="33"/>
  <c r="AA234" i="31"/>
  <c r="Z234" i="31"/>
  <c r="Y234" i="31"/>
  <c r="X234" i="31"/>
  <c r="W234" i="31"/>
  <c r="V234" i="31"/>
  <c r="U234" i="31"/>
  <c r="T234" i="31"/>
  <c r="S234" i="31"/>
  <c r="R234" i="31"/>
  <c r="Q234" i="31"/>
  <c r="P234" i="31"/>
  <c r="O234" i="31"/>
  <c r="N234" i="31"/>
  <c r="M234" i="31"/>
  <c r="L234" i="31"/>
  <c r="K234" i="31"/>
  <c r="J234" i="31"/>
  <c r="I234" i="31"/>
  <c r="H234" i="31"/>
  <c r="G234" i="31"/>
  <c r="F234" i="31"/>
  <c r="E234" i="31"/>
  <c r="D234" i="31"/>
  <c r="C234" i="31"/>
  <c r="B234" i="31"/>
  <c r="A234" i="31"/>
  <c r="AA232" i="31"/>
  <c r="Z232" i="31"/>
  <c r="Y232" i="31"/>
  <c r="X232" i="31"/>
  <c r="W232" i="31"/>
  <c r="V232" i="31"/>
  <c r="U232" i="31"/>
  <c r="T232" i="31"/>
  <c r="S232" i="31"/>
  <c r="R232" i="31"/>
  <c r="Q232" i="31"/>
  <c r="P232" i="31"/>
  <c r="O232" i="31"/>
  <c r="N232" i="31"/>
  <c r="M232" i="31"/>
  <c r="L232" i="31"/>
  <c r="K232" i="31"/>
  <c r="J232" i="31"/>
  <c r="I232" i="31"/>
  <c r="H232" i="31"/>
  <c r="G232" i="31"/>
  <c r="F232" i="31"/>
  <c r="E232" i="31"/>
  <c r="D232" i="31"/>
  <c r="C232" i="31"/>
  <c r="B232" i="31"/>
  <c r="A232" i="31"/>
  <c r="AA230" i="31"/>
  <c r="Z230" i="31"/>
  <c r="Y230" i="31"/>
  <c r="X230" i="31"/>
  <c r="W230" i="31"/>
  <c r="V230" i="31"/>
  <c r="U230" i="31"/>
  <c r="T230" i="31"/>
  <c r="S230" i="31"/>
  <c r="R230" i="31"/>
  <c r="Q230" i="31"/>
  <c r="P230" i="31"/>
  <c r="O230" i="31"/>
  <c r="N230" i="31"/>
  <c r="M230" i="31"/>
  <c r="L230" i="31"/>
  <c r="K230" i="31"/>
  <c r="J230" i="31"/>
  <c r="I230" i="31"/>
  <c r="H230" i="31"/>
  <c r="G230" i="31"/>
  <c r="F230" i="31"/>
  <c r="E230" i="31"/>
  <c r="D230" i="31"/>
  <c r="C230" i="31"/>
  <c r="B230" i="31"/>
  <c r="A230" i="31"/>
  <c r="AA228" i="31"/>
  <c r="Z228" i="31"/>
  <c r="Y228" i="31"/>
  <c r="X228" i="31"/>
  <c r="W228" i="31"/>
  <c r="V228" i="31"/>
  <c r="U228" i="31"/>
  <c r="T228" i="31"/>
  <c r="S228" i="31"/>
  <c r="R228" i="31"/>
  <c r="Q228" i="31"/>
  <c r="P228" i="31"/>
  <c r="O228" i="31"/>
  <c r="N228" i="31"/>
  <c r="M228" i="31"/>
  <c r="L228" i="31"/>
  <c r="K228" i="31"/>
  <c r="J228" i="31"/>
  <c r="I228" i="31"/>
  <c r="H228" i="31"/>
  <c r="G228" i="31"/>
  <c r="F228" i="31"/>
  <c r="E228" i="31"/>
  <c r="D228" i="31"/>
  <c r="C228" i="31"/>
  <c r="B228" i="31"/>
  <c r="A228" i="31"/>
  <c r="AA226" i="31"/>
  <c r="Z226" i="31"/>
  <c r="Y226" i="31"/>
  <c r="X226" i="31"/>
  <c r="W226" i="31"/>
  <c r="V226" i="31"/>
  <c r="U226" i="31"/>
  <c r="T226" i="31"/>
  <c r="S226" i="31"/>
  <c r="R226" i="31"/>
  <c r="Q226" i="31"/>
  <c r="P226" i="31"/>
  <c r="O226" i="31"/>
  <c r="N226" i="31"/>
  <c r="M226" i="31"/>
  <c r="L226" i="31"/>
  <c r="K226" i="31"/>
  <c r="J226" i="31"/>
  <c r="I226" i="31"/>
  <c r="H226" i="31"/>
  <c r="G226" i="31"/>
  <c r="F226" i="31"/>
  <c r="E226" i="31"/>
  <c r="D226" i="31"/>
  <c r="C226" i="31"/>
  <c r="B226" i="31"/>
  <c r="A226" i="31"/>
  <c r="AA224" i="31"/>
  <c r="Z224" i="31"/>
  <c r="Y224" i="31"/>
  <c r="X224" i="31"/>
  <c r="W224" i="31"/>
  <c r="V224" i="31"/>
  <c r="U224" i="31"/>
  <c r="T224" i="31"/>
  <c r="S224" i="31"/>
  <c r="R224" i="31"/>
  <c r="Q224" i="31"/>
  <c r="P224" i="31"/>
  <c r="O224" i="31"/>
  <c r="N224" i="31"/>
  <c r="M224" i="31"/>
  <c r="L224" i="31"/>
  <c r="K224" i="31"/>
  <c r="J224" i="31"/>
  <c r="I224" i="31"/>
  <c r="H224" i="31"/>
  <c r="G224" i="31"/>
  <c r="F224" i="31"/>
  <c r="E224" i="31"/>
  <c r="D224" i="31"/>
  <c r="C224" i="31"/>
  <c r="B224" i="31"/>
  <c r="A224" i="31"/>
  <c r="AA222" i="31"/>
  <c r="Z222" i="31"/>
  <c r="Y222" i="31"/>
  <c r="X222" i="31"/>
  <c r="W222" i="31"/>
  <c r="V222" i="31"/>
  <c r="U222" i="31"/>
  <c r="T222" i="31"/>
  <c r="S222" i="31"/>
  <c r="R222" i="31"/>
  <c r="Q222" i="31"/>
  <c r="P222" i="31"/>
  <c r="O222" i="31"/>
  <c r="N222" i="31"/>
  <c r="M222" i="31"/>
  <c r="L222" i="31"/>
  <c r="K222" i="31"/>
  <c r="J222" i="31"/>
  <c r="I222" i="31"/>
  <c r="H222" i="31"/>
  <c r="G222" i="31"/>
  <c r="F222" i="31"/>
  <c r="E222" i="31"/>
  <c r="D222" i="31"/>
  <c r="C222" i="31"/>
  <c r="B222" i="31"/>
  <c r="A222" i="31"/>
  <c r="AA220" i="31"/>
  <c r="Z220" i="31"/>
  <c r="Y220" i="31"/>
  <c r="X220" i="31"/>
  <c r="W220" i="31"/>
  <c r="V220" i="31"/>
  <c r="U220" i="31"/>
  <c r="T220" i="31"/>
  <c r="S220" i="31"/>
  <c r="R220" i="31"/>
  <c r="Q220" i="31"/>
  <c r="P220" i="31"/>
  <c r="O220" i="31"/>
  <c r="N220" i="31"/>
  <c r="M220" i="31"/>
  <c r="L220" i="31"/>
  <c r="K220" i="31"/>
  <c r="J220" i="31"/>
  <c r="I220" i="31"/>
  <c r="H220" i="31"/>
  <c r="G220" i="31"/>
  <c r="F220" i="31"/>
  <c r="E220" i="31"/>
  <c r="D220" i="31"/>
  <c r="C220" i="31"/>
  <c r="B220" i="31"/>
  <c r="A220" i="31"/>
  <c r="AA218" i="31"/>
  <c r="Z218" i="31"/>
  <c r="Y218" i="31"/>
  <c r="X218" i="31"/>
  <c r="W218" i="31"/>
  <c r="V218" i="31"/>
  <c r="U218" i="31"/>
  <c r="T218" i="31"/>
  <c r="S218" i="31"/>
  <c r="R218" i="31"/>
  <c r="Q218" i="31"/>
  <c r="P218" i="31"/>
  <c r="O218" i="31"/>
  <c r="N218" i="31"/>
  <c r="M218" i="31"/>
  <c r="L218" i="31"/>
  <c r="K218" i="31"/>
  <c r="J218" i="31"/>
  <c r="I218" i="31"/>
  <c r="H218" i="31"/>
  <c r="G218" i="31"/>
  <c r="F218" i="31"/>
  <c r="E218" i="31"/>
  <c r="D218" i="31"/>
  <c r="C218" i="31"/>
  <c r="B218" i="31"/>
  <c r="A218" i="31"/>
  <c r="AA216" i="31"/>
  <c r="Z216" i="31"/>
  <c r="Y216" i="31"/>
  <c r="X216" i="31"/>
  <c r="W216" i="31"/>
  <c r="V216" i="31"/>
  <c r="U216" i="31"/>
  <c r="T216" i="31"/>
  <c r="S216" i="31"/>
  <c r="R216" i="31"/>
  <c r="Q216" i="31"/>
  <c r="P216" i="31"/>
  <c r="O216" i="31"/>
  <c r="N216" i="31"/>
  <c r="M216" i="31"/>
  <c r="L216" i="31"/>
  <c r="K216" i="31"/>
  <c r="J216" i="31"/>
  <c r="I216" i="31"/>
  <c r="H216" i="31"/>
  <c r="G216" i="31"/>
  <c r="F216" i="31"/>
  <c r="E216" i="31"/>
  <c r="D216" i="31"/>
  <c r="C216" i="31"/>
  <c r="B216" i="31"/>
  <c r="A216" i="31"/>
  <c r="AA214" i="31"/>
  <c r="Z214" i="31"/>
  <c r="Y214" i="31"/>
  <c r="X214" i="31"/>
  <c r="W214" i="31"/>
  <c r="V214" i="31"/>
  <c r="U214" i="31"/>
  <c r="T214" i="31"/>
  <c r="S214" i="31"/>
  <c r="R214" i="31"/>
  <c r="Q214" i="31"/>
  <c r="P214" i="31"/>
  <c r="O214" i="31"/>
  <c r="N214" i="31"/>
  <c r="M214" i="31"/>
  <c r="L214" i="31"/>
  <c r="K214" i="31"/>
  <c r="J214" i="31"/>
  <c r="I214" i="31"/>
  <c r="H214" i="31"/>
  <c r="G214" i="31"/>
  <c r="F214" i="31"/>
  <c r="E214" i="31"/>
  <c r="D214" i="31"/>
  <c r="C214" i="31"/>
  <c r="B214" i="31"/>
  <c r="A214" i="31"/>
  <c r="AA212" i="31"/>
  <c r="Z212" i="31"/>
  <c r="Y212" i="31"/>
  <c r="X212" i="31"/>
  <c r="W212" i="31"/>
  <c r="V212" i="31"/>
  <c r="U212" i="31"/>
  <c r="T212" i="31"/>
  <c r="S212" i="31"/>
  <c r="R212" i="31"/>
  <c r="Q212" i="31"/>
  <c r="P212" i="31"/>
  <c r="O212" i="31"/>
  <c r="N212" i="31"/>
  <c r="M212" i="31"/>
  <c r="L212" i="31"/>
  <c r="K212" i="31"/>
  <c r="J212" i="31"/>
  <c r="I212" i="31"/>
  <c r="H212" i="31"/>
  <c r="G212" i="31"/>
  <c r="F212" i="31"/>
  <c r="E212" i="31"/>
  <c r="D212" i="31"/>
  <c r="C212" i="31"/>
  <c r="B212" i="31"/>
  <c r="A212" i="31"/>
  <c r="AA210" i="31"/>
  <c r="Z210" i="31"/>
  <c r="Y210" i="31"/>
  <c r="X210" i="31"/>
  <c r="W210" i="31"/>
  <c r="V210" i="31"/>
  <c r="U210" i="31"/>
  <c r="T210" i="31"/>
  <c r="S210" i="31"/>
  <c r="R210" i="31"/>
  <c r="Q210" i="31"/>
  <c r="P210" i="31"/>
  <c r="O210" i="31"/>
  <c r="N210" i="31"/>
  <c r="M210" i="31"/>
  <c r="L210" i="31"/>
  <c r="K210" i="31"/>
  <c r="J210" i="31"/>
  <c r="I210" i="31"/>
  <c r="H210" i="31"/>
  <c r="G210" i="31"/>
  <c r="F210" i="31"/>
  <c r="E210" i="31"/>
  <c r="D210" i="31"/>
  <c r="C210" i="31"/>
  <c r="B210" i="31"/>
  <c r="A210" i="31"/>
  <c r="AA208" i="31"/>
  <c r="Z208" i="31"/>
  <c r="Y208" i="31"/>
  <c r="X208" i="31"/>
  <c r="W208" i="31"/>
  <c r="V208" i="31"/>
  <c r="U208" i="31"/>
  <c r="T208" i="31"/>
  <c r="S208" i="31"/>
  <c r="R208" i="31"/>
  <c r="Q208" i="31"/>
  <c r="P208" i="31"/>
  <c r="O208" i="31"/>
  <c r="N208" i="31"/>
  <c r="M208" i="31"/>
  <c r="L208" i="31"/>
  <c r="K208" i="31"/>
  <c r="J208" i="31"/>
  <c r="I208" i="31"/>
  <c r="H208" i="31"/>
  <c r="G208" i="31"/>
  <c r="F208" i="31"/>
  <c r="E208" i="31"/>
  <c r="D208" i="31"/>
  <c r="C208" i="31"/>
  <c r="B208" i="31"/>
  <c r="A208" i="31"/>
  <c r="AA206" i="31"/>
  <c r="Z206" i="31"/>
  <c r="Y206" i="31"/>
  <c r="X206" i="31"/>
  <c r="W206" i="31"/>
  <c r="V206" i="31"/>
  <c r="U206" i="31"/>
  <c r="T206" i="31"/>
  <c r="S206" i="31"/>
  <c r="R206" i="31"/>
  <c r="Q206" i="31"/>
  <c r="P206" i="31"/>
  <c r="O206" i="31"/>
  <c r="N206" i="31"/>
  <c r="M206" i="31"/>
  <c r="L206" i="31"/>
  <c r="K206" i="31"/>
  <c r="J206" i="31"/>
  <c r="I206" i="31"/>
  <c r="H206" i="31"/>
  <c r="G206" i="31"/>
  <c r="F206" i="31"/>
  <c r="E206" i="31"/>
  <c r="D206" i="31"/>
  <c r="C206" i="31"/>
  <c r="B206" i="31"/>
  <c r="A206" i="31"/>
  <c r="N204" i="31"/>
  <c r="M204" i="31"/>
  <c r="L204" i="31"/>
  <c r="K204" i="31"/>
  <c r="J204" i="31"/>
  <c r="I204" i="31"/>
  <c r="H204" i="31"/>
  <c r="G204" i="31"/>
  <c r="F204" i="31"/>
  <c r="E204" i="31"/>
  <c r="D204" i="31"/>
  <c r="C204" i="31"/>
  <c r="B204" i="31"/>
  <c r="A204" i="31"/>
  <c r="N197" i="25"/>
  <c r="M197" i="25"/>
  <c r="L197" i="25"/>
  <c r="K197" i="25"/>
  <c r="J197" i="25"/>
  <c r="I197" i="25"/>
  <c r="H197" i="25"/>
  <c r="G197" i="25"/>
  <c r="F197" i="25"/>
  <c r="E197" i="25"/>
  <c r="D197" i="25"/>
  <c r="C197" i="25"/>
  <c r="B197" i="25"/>
  <c r="A197" i="25"/>
  <c r="N195" i="25"/>
  <c r="M195" i="25"/>
  <c r="L195" i="25"/>
  <c r="K195" i="25"/>
  <c r="J195" i="25"/>
  <c r="I195" i="25"/>
  <c r="H195" i="25"/>
  <c r="G195" i="25"/>
  <c r="F195" i="25"/>
  <c r="E195" i="25"/>
  <c r="D195" i="25"/>
  <c r="C195" i="25"/>
  <c r="B195" i="25"/>
  <c r="A195" i="25"/>
  <c r="N193" i="25"/>
  <c r="M193" i="25"/>
  <c r="L193" i="25"/>
  <c r="K193" i="25"/>
  <c r="J193" i="25"/>
  <c r="I193" i="25"/>
  <c r="H193" i="25"/>
  <c r="G193" i="25"/>
  <c r="F193" i="25"/>
  <c r="E193" i="25"/>
  <c r="D193" i="25"/>
  <c r="C193" i="25"/>
  <c r="B193" i="25"/>
  <c r="A193" i="25"/>
  <c r="N191" i="25"/>
  <c r="M191" i="25"/>
  <c r="L191" i="25"/>
  <c r="K191" i="25"/>
  <c r="J191" i="25"/>
  <c r="I191" i="25"/>
  <c r="H191" i="25"/>
  <c r="G191" i="25"/>
  <c r="F191" i="25"/>
  <c r="E191" i="25"/>
  <c r="D191" i="25"/>
  <c r="C191" i="25"/>
  <c r="B191" i="25"/>
  <c r="A191" i="25"/>
  <c r="N189" i="25"/>
  <c r="M189" i="25"/>
  <c r="L189" i="25"/>
  <c r="K189" i="25"/>
  <c r="J189" i="25"/>
  <c r="I189" i="25"/>
  <c r="H189" i="25"/>
  <c r="G189" i="25"/>
  <c r="F189" i="25"/>
  <c r="E189" i="25"/>
  <c r="D189" i="25"/>
  <c r="C189" i="25"/>
  <c r="B189" i="25"/>
  <c r="A189" i="25"/>
  <c r="N187" i="25"/>
  <c r="M187" i="25"/>
  <c r="L187" i="25"/>
  <c r="K187" i="25"/>
  <c r="J187" i="25"/>
  <c r="I187" i="25"/>
  <c r="H187" i="25"/>
  <c r="G187" i="25"/>
  <c r="F187" i="25"/>
  <c r="E187" i="25"/>
  <c r="D187" i="25"/>
  <c r="C187" i="25"/>
  <c r="B187" i="25"/>
  <c r="A187" i="25"/>
  <c r="N185" i="25"/>
  <c r="M185" i="25"/>
  <c r="L185" i="25"/>
  <c r="K185" i="25"/>
  <c r="J185" i="25"/>
  <c r="I185" i="25"/>
  <c r="H185" i="25"/>
  <c r="G185" i="25"/>
  <c r="F185" i="25"/>
  <c r="E185" i="25"/>
  <c r="D185" i="25"/>
  <c r="C185" i="25"/>
  <c r="B185" i="25"/>
  <c r="A185" i="25"/>
  <c r="N183" i="25"/>
  <c r="M183" i="25"/>
  <c r="L183" i="25"/>
  <c r="K183" i="25"/>
  <c r="J183" i="25"/>
  <c r="I183" i="25"/>
  <c r="H183" i="25"/>
  <c r="G183" i="25"/>
  <c r="F183" i="25"/>
  <c r="E183" i="25"/>
  <c r="D183" i="25"/>
  <c r="C183" i="25"/>
  <c r="B183" i="25"/>
  <c r="A183" i="25"/>
  <c r="N181" i="25"/>
  <c r="M181" i="25"/>
  <c r="L181" i="25"/>
  <c r="K181" i="25"/>
  <c r="J181" i="25"/>
  <c r="I181" i="25"/>
  <c r="H181" i="25"/>
  <c r="G181" i="25"/>
  <c r="F181" i="25"/>
  <c r="E181" i="25"/>
  <c r="D181" i="25"/>
  <c r="C181" i="25"/>
  <c r="B181" i="25"/>
  <c r="A181" i="25"/>
  <c r="N179" i="25"/>
  <c r="M179" i="25"/>
  <c r="L179" i="25"/>
  <c r="K179" i="25"/>
  <c r="J179" i="25"/>
  <c r="I179" i="25"/>
  <c r="H179" i="25"/>
  <c r="G179" i="25"/>
  <c r="F179" i="25"/>
  <c r="E179" i="25"/>
  <c r="D179" i="25"/>
  <c r="C179" i="25"/>
  <c r="B179" i="25"/>
  <c r="A179" i="25"/>
  <c r="N177" i="25"/>
  <c r="M177" i="25"/>
  <c r="L177" i="25"/>
  <c r="K177" i="25"/>
  <c r="J177" i="25"/>
  <c r="I177" i="25"/>
  <c r="H177" i="25"/>
  <c r="G177" i="25"/>
  <c r="F177" i="25"/>
  <c r="E177" i="25"/>
  <c r="D177" i="25"/>
  <c r="C177" i="25"/>
  <c r="B177" i="25"/>
  <c r="A177" i="25"/>
  <c r="N175" i="25"/>
  <c r="M175" i="25"/>
  <c r="L175" i="25"/>
  <c r="K175" i="25"/>
  <c r="J175" i="25"/>
  <c r="I175" i="25"/>
  <c r="H175" i="25"/>
  <c r="G175" i="25"/>
  <c r="F175" i="25"/>
  <c r="E175" i="25"/>
  <c r="D175" i="25"/>
  <c r="C175" i="25"/>
  <c r="B175" i="25"/>
  <c r="A175" i="25"/>
  <c r="N173" i="25"/>
  <c r="M173" i="25"/>
  <c r="L173" i="25"/>
  <c r="K173" i="25"/>
  <c r="J173" i="25"/>
  <c r="I173" i="25"/>
  <c r="H173" i="25"/>
  <c r="G173" i="25"/>
  <c r="F173" i="25"/>
  <c r="E173" i="25"/>
  <c r="D173" i="25"/>
  <c r="C173" i="25"/>
  <c r="B173" i="25"/>
  <c r="A173" i="25"/>
  <c r="N171" i="25"/>
  <c r="M171" i="25"/>
  <c r="L171" i="25"/>
  <c r="K171" i="25"/>
  <c r="J171" i="25"/>
  <c r="I171" i="25"/>
  <c r="H171" i="25"/>
  <c r="G171" i="25"/>
  <c r="F171" i="25"/>
  <c r="E171" i="25"/>
  <c r="D171" i="25"/>
  <c r="C171" i="25"/>
  <c r="B171" i="25"/>
  <c r="A171" i="25"/>
  <c r="N169" i="25"/>
  <c r="M169" i="25"/>
  <c r="L169" i="25"/>
  <c r="K169" i="25"/>
  <c r="J169" i="25"/>
  <c r="I169" i="25"/>
  <c r="H169" i="25"/>
  <c r="G169" i="25"/>
  <c r="F169" i="25"/>
  <c r="E169" i="25"/>
  <c r="D169" i="25"/>
  <c r="C169" i="25"/>
  <c r="B169" i="25"/>
  <c r="A169" i="25"/>
  <c r="N167" i="25"/>
  <c r="M167" i="25"/>
  <c r="L167" i="25"/>
  <c r="K167" i="25"/>
  <c r="J167" i="25"/>
  <c r="I167" i="25"/>
  <c r="H167" i="25"/>
  <c r="G167" i="25"/>
  <c r="F167" i="25"/>
  <c r="E167" i="25"/>
  <c r="D167" i="25"/>
  <c r="C167" i="25"/>
  <c r="B167" i="25"/>
  <c r="A167" i="25"/>
  <c r="J197" i="29"/>
  <c r="I197" i="29"/>
  <c r="H197" i="29"/>
  <c r="G197" i="29"/>
  <c r="F197" i="29"/>
  <c r="E197" i="29"/>
  <c r="D197" i="29"/>
  <c r="C197" i="29"/>
  <c r="B197" i="29"/>
  <c r="A197" i="29"/>
  <c r="J195" i="29"/>
  <c r="I195" i="29"/>
  <c r="H195" i="29"/>
  <c r="G195" i="29"/>
  <c r="F195" i="29"/>
  <c r="E195" i="29"/>
  <c r="D195" i="29"/>
  <c r="C195" i="29"/>
  <c r="B195" i="29"/>
  <c r="A195" i="29"/>
  <c r="J193" i="29"/>
  <c r="I193" i="29"/>
  <c r="H193" i="29"/>
  <c r="G193" i="29"/>
  <c r="F193" i="29"/>
  <c r="E193" i="29"/>
  <c r="D193" i="29"/>
  <c r="C193" i="29"/>
  <c r="B193" i="29"/>
  <c r="A193" i="29"/>
  <c r="J191" i="29"/>
  <c r="I191" i="29"/>
  <c r="H191" i="29"/>
  <c r="G191" i="29"/>
  <c r="F191" i="29"/>
  <c r="E191" i="29"/>
  <c r="D191" i="29"/>
  <c r="C191" i="29"/>
  <c r="B191" i="29"/>
  <c r="A191" i="29"/>
  <c r="J189" i="29"/>
  <c r="I189" i="29"/>
  <c r="H189" i="29"/>
  <c r="G189" i="29"/>
  <c r="F189" i="29"/>
  <c r="E189" i="29"/>
  <c r="D189" i="29"/>
  <c r="C189" i="29"/>
  <c r="B189" i="29"/>
  <c r="A189" i="29"/>
  <c r="J187" i="29"/>
  <c r="I187" i="29"/>
  <c r="H187" i="29"/>
  <c r="G187" i="29"/>
  <c r="F187" i="29"/>
  <c r="E187" i="29"/>
  <c r="D187" i="29"/>
  <c r="C187" i="29"/>
  <c r="B187" i="29"/>
  <c r="A187" i="29"/>
  <c r="J185" i="29"/>
  <c r="I185" i="29"/>
  <c r="H185" i="29"/>
  <c r="G185" i="29"/>
  <c r="F185" i="29"/>
  <c r="E185" i="29"/>
  <c r="D185" i="29"/>
  <c r="C185" i="29"/>
  <c r="B185" i="29"/>
  <c r="A185" i="29"/>
  <c r="J183" i="29"/>
  <c r="I183" i="29"/>
  <c r="H183" i="29"/>
  <c r="G183" i="29"/>
  <c r="F183" i="29"/>
  <c r="E183" i="29"/>
  <c r="D183" i="29"/>
  <c r="C183" i="29"/>
  <c r="B183" i="29"/>
  <c r="A183" i="29"/>
  <c r="J181" i="29"/>
  <c r="I181" i="29"/>
  <c r="H181" i="29"/>
  <c r="G181" i="29"/>
  <c r="F181" i="29"/>
  <c r="E181" i="29"/>
  <c r="D181" i="29"/>
  <c r="C181" i="29"/>
  <c r="B181" i="29"/>
  <c r="A181" i="29"/>
  <c r="J179" i="29"/>
  <c r="I179" i="29"/>
  <c r="H179" i="29"/>
  <c r="G179" i="29"/>
  <c r="F179" i="29"/>
  <c r="E179" i="29"/>
  <c r="D179" i="29"/>
  <c r="C179" i="29"/>
  <c r="B179" i="29"/>
  <c r="A179" i="29"/>
  <c r="J177" i="29"/>
  <c r="I177" i="29"/>
  <c r="H177" i="29"/>
  <c r="G177" i="29"/>
  <c r="F177" i="29"/>
  <c r="E177" i="29"/>
  <c r="D177" i="29"/>
  <c r="C177" i="29"/>
  <c r="B177" i="29"/>
  <c r="A177" i="29"/>
  <c r="J175" i="29"/>
  <c r="I175" i="29"/>
  <c r="H175" i="29"/>
  <c r="G175" i="29"/>
  <c r="F175" i="29"/>
  <c r="E175" i="29"/>
  <c r="D175" i="29"/>
  <c r="C175" i="29"/>
  <c r="B175" i="29"/>
  <c r="A175" i="29"/>
  <c r="J173" i="29"/>
  <c r="I173" i="29"/>
  <c r="H173" i="29"/>
  <c r="G173" i="29"/>
  <c r="F173" i="29"/>
  <c r="E173" i="29"/>
  <c r="D171" i="29"/>
  <c r="D173" i="29"/>
  <c r="C173" i="29"/>
  <c r="B173" i="29"/>
  <c r="A173" i="29"/>
  <c r="J171" i="29"/>
  <c r="I171" i="29"/>
  <c r="H171" i="29"/>
  <c r="G171" i="29"/>
  <c r="F171" i="29"/>
  <c r="E171" i="29"/>
  <c r="C171" i="29"/>
  <c r="B171" i="29"/>
  <c r="A171" i="29"/>
  <c r="J169" i="29"/>
  <c r="I169" i="29"/>
  <c r="H169" i="29"/>
  <c r="G169" i="29"/>
  <c r="F169" i="29"/>
  <c r="E169" i="29"/>
  <c r="D169" i="29"/>
  <c r="C169" i="29"/>
  <c r="B169" i="29"/>
  <c r="A169" i="29"/>
  <c r="F197" i="27"/>
  <c r="E197" i="27"/>
  <c r="D197" i="27"/>
  <c r="C197" i="27"/>
  <c r="B197" i="27"/>
  <c r="A197" i="27"/>
  <c r="F195" i="27"/>
  <c r="E195" i="27"/>
  <c r="D195" i="27"/>
  <c r="C195" i="27"/>
  <c r="B195" i="27"/>
  <c r="A195" i="27"/>
  <c r="F193" i="27"/>
  <c r="E193" i="27"/>
  <c r="D193" i="27"/>
  <c r="C193" i="27"/>
  <c r="B193" i="27"/>
  <c r="A193" i="27"/>
  <c r="F191" i="27"/>
  <c r="E191" i="27"/>
  <c r="D191" i="27"/>
  <c r="C191" i="27"/>
  <c r="B191" i="27"/>
  <c r="A191" i="27"/>
  <c r="F189" i="27"/>
  <c r="E189" i="27"/>
  <c r="D189" i="27"/>
  <c r="C189" i="27"/>
  <c r="B189" i="27"/>
  <c r="A189" i="27"/>
  <c r="F187" i="27"/>
  <c r="E187" i="27"/>
  <c r="D187" i="27"/>
  <c r="C187" i="27"/>
  <c r="B187" i="27"/>
  <c r="A187" i="27"/>
  <c r="F185" i="27"/>
  <c r="E185" i="27"/>
  <c r="D185" i="27"/>
  <c r="C185" i="27"/>
  <c r="B185" i="27"/>
  <c r="A185" i="27"/>
  <c r="F183" i="27"/>
  <c r="E183" i="27"/>
  <c r="D183" i="27"/>
  <c r="C183" i="27"/>
  <c r="B183" i="27"/>
  <c r="A183" i="27"/>
  <c r="F181" i="27"/>
  <c r="E181" i="27"/>
  <c r="D181" i="27"/>
  <c r="C181" i="27"/>
  <c r="B181" i="27"/>
  <c r="A181" i="27"/>
  <c r="F179" i="27"/>
  <c r="E179" i="27"/>
  <c r="D179" i="27"/>
  <c r="C179" i="27"/>
  <c r="B179" i="27"/>
  <c r="A179" i="27"/>
  <c r="F177" i="27"/>
  <c r="E177" i="27"/>
  <c r="D177" i="27"/>
  <c r="C177" i="27"/>
  <c r="B177" i="27"/>
  <c r="A177" i="27"/>
  <c r="F175" i="27"/>
  <c r="E175" i="27"/>
  <c r="D175" i="27"/>
  <c r="C175" i="27"/>
  <c r="B175" i="27"/>
  <c r="A175" i="27"/>
  <c r="F173" i="27"/>
  <c r="E173" i="27"/>
  <c r="D173" i="27"/>
  <c r="C173" i="27"/>
  <c r="B173" i="27"/>
  <c r="A173" i="27"/>
  <c r="F171" i="27"/>
  <c r="E171" i="27"/>
  <c r="D171" i="27"/>
  <c r="C171" i="27"/>
  <c r="B171" i="27"/>
  <c r="A171" i="27"/>
  <c r="F169" i="27"/>
  <c r="F167" i="27"/>
  <c r="E169" i="27"/>
  <c r="E167" i="27"/>
  <c r="D169" i="27"/>
  <c r="D167" i="27"/>
  <c r="B169" i="27"/>
  <c r="A169" i="27"/>
  <c r="C169" i="27"/>
  <c r="C167" i="27"/>
  <c r="BB301" i="33"/>
  <c r="BC301" i="33"/>
  <c r="BB281" i="33"/>
  <c r="BC281" i="33"/>
  <c r="BB297" i="33"/>
  <c r="BC297" i="33"/>
  <c r="BB299" i="33"/>
  <c r="BC299" i="33"/>
  <c r="BB303" i="33"/>
  <c r="BC303" i="33"/>
  <c r="BB275" i="33"/>
  <c r="BC275" i="33"/>
  <c r="BB279" i="33"/>
  <c r="BC279" i="33"/>
  <c r="BB291" i="33"/>
  <c r="BC291" i="33"/>
  <c r="BB293" i="33"/>
  <c r="BC293" i="33"/>
  <c r="BB289" i="33"/>
  <c r="BC289" i="33"/>
  <c r="BB283" i="33"/>
  <c r="BC283" i="33"/>
  <c r="BB277" i="33"/>
  <c r="BC277" i="33"/>
  <c r="AB230" i="31"/>
  <c r="AC230" i="31"/>
  <c r="AB222" i="31"/>
  <c r="AC222" i="31"/>
  <c r="AB228" i="31"/>
  <c r="AC228" i="31"/>
  <c r="AB234" i="31"/>
  <c r="AC234" i="31"/>
  <c r="AB210" i="31"/>
  <c r="AC210" i="31"/>
  <c r="AB232" i="31"/>
  <c r="AC232" i="31"/>
  <c r="AB226" i="31"/>
  <c r="AC226" i="31"/>
  <c r="AB224" i="31"/>
  <c r="AC224" i="31"/>
  <c r="AB220" i="31"/>
  <c r="AC220" i="31"/>
  <c r="AB218" i="31"/>
  <c r="AC218" i="31"/>
  <c r="AB216" i="31"/>
  <c r="AC216" i="31"/>
  <c r="AB214" i="31"/>
  <c r="AC214" i="31"/>
  <c r="AB212" i="31"/>
  <c r="AC212" i="31"/>
  <c r="AB208" i="31"/>
  <c r="AC208" i="31"/>
  <c r="AB206" i="31"/>
  <c r="AC206" i="31"/>
  <c r="O197" i="25"/>
  <c r="P197" i="25"/>
  <c r="O169" i="25"/>
  <c r="P169" i="25"/>
  <c r="O171" i="25"/>
  <c r="P171" i="25"/>
  <c r="O175" i="25"/>
  <c r="P175" i="25"/>
  <c r="O179" i="25"/>
  <c r="P179" i="25"/>
  <c r="O181" i="25"/>
  <c r="P181" i="25"/>
  <c r="O185" i="25"/>
  <c r="P185" i="25"/>
  <c r="O189" i="25"/>
  <c r="P189" i="25"/>
  <c r="O193" i="25"/>
  <c r="P193" i="25"/>
  <c r="O195" i="25"/>
  <c r="P195" i="25"/>
  <c r="O191" i="25"/>
  <c r="P191" i="25"/>
  <c r="O187" i="25"/>
  <c r="P187" i="25"/>
  <c r="O183" i="25"/>
  <c r="P183" i="25"/>
  <c r="O177" i="25"/>
  <c r="P177" i="25"/>
  <c r="O173" i="25"/>
  <c r="P173" i="25"/>
  <c r="O169" i="29"/>
  <c r="P169" i="29"/>
  <c r="O171" i="29"/>
  <c r="P171" i="29"/>
  <c r="O173" i="29"/>
  <c r="P173" i="29"/>
  <c r="O175" i="29"/>
  <c r="P175" i="29"/>
  <c r="O177" i="29"/>
  <c r="P177" i="29"/>
  <c r="O179" i="29"/>
  <c r="P179" i="29"/>
  <c r="O181" i="29"/>
  <c r="P181" i="29"/>
  <c r="O183" i="29"/>
  <c r="P183" i="29"/>
  <c r="O185" i="29"/>
  <c r="P185" i="29"/>
  <c r="O187" i="29"/>
  <c r="P187" i="29"/>
  <c r="O189" i="29"/>
  <c r="P189" i="29"/>
  <c r="O191" i="29"/>
  <c r="P191" i="29"/>
  <c r="O193" i="29"/>
  <c r="P193" i="29"/>
  <c r="O195" i="29"/>
  <c r="P195" i="29"/>
  <c r="O197" i="29"/>
  <c r="P197" i="29"/>
  <c r="O177" i="27"/>
  <c r="P177" i="27"/>
  <c r="O185" i="27"/>
  <c r="P185" i="27"/>
  <c r="O191" i="27"/>
  <c r="P191" i="27"/>
  <c r="O195" i="27"/>
  <c r="P195" i="27"/>
  <c r="O197" i="27"/>
  <c r="P197" i="27"/>
  <c r="O193" i="27"/>
  <c r="P193" i="27"/>
  <c r="O189" i="27"/>
  <c r="P189" i="27"/>
  <c r="O187" i="27"/>
  <c r="P187" i="27"/>
  <c r="O183" i="27"/>
  <c r="P183" i="27"/>
  <c r="O181" i="27"/>
  <c r="P181" i="27"/>
  <c r="O179" i="27"/>
  <c r="P179" i="27"/>
  <c r="O175" i="27"/>
  <c r="P175" i="27"/>
  <c r="O173" i="27"/>
  <c r="P173" i="27"/>
  <c r="O171" i="27"/>
  <c r="P171" i="27"/>
  <c r="O169" i="27"/>
  <c r="P169" i="27"/>
  <c r="H6" i="33"/>
  <c r="C4" i="33"/>
  <c r="J4" i="33"/>
  <c r="H6" i="31"/>
  <c r="C4" i="31"/>
  <c r="H6" i="25"/>
  <c r="C4" i="25"/>
  <c r="A206" i="25"/>
  <c r="A208" i="25"/>
  <c r="H6" i="29"/>
  <c r="C4" i="29"/>
  <c r="A206" i="29"/>
  <c r="A208" i="29"/>
  <c r="H6" i="27"/>
  <c r="C4" i="27"/>
  <c r="A206" i="27"/>
  <c r="A208" i="27"/>
  <c r="A256" i="31"/>
  <c r="A258" i="31"/>
  <c r="E4" i="31"/>
  <c r="A336" i="33"/>
  <c r="A338" i="33"/>
  <c r="E4" i="33"/>
  <c r="J4" i="31"/>
  <c r="J4" i="25"/>
  <c r="E4" i="25"/>
  <c r="J4" i="29"/>
  <c r="E4" i="29"/>
  <c r="J4" i="27"/>
  <c r="E4" i="27"/>
  <c r="BA273" i="33"/>
  <c r="AZ273" i="33"/>
  <c r="AY273" i="33"/>
  <c r="AX273" i="33"/>
  <c r="AW273" i="33"/>
  <c r="AV273" i="33"/>
  <c r="AU273" i="33"/>
  <c r="AT273" i="33"/>
  <c r="AS273" i="33"/>
  <c r="AR273" i="33"/>
  <c r="AQ273" i="33"/>
  <c r="AP273" i="33"/>
  <c r="AO273" i="33"/>
  <c r="AN273" i="33"/>
  <c r="AM273" i="33"/>
  <c r="AL273" i="33"/>
  <c r="AK273" i="33"/>
  <c r="AJ273" i="33"/>
  <c r="AI273" i="33"/>
  <c r="AH273" i="33"/>
  <c r="AG273" i="33"/>
  <c r="AF273" i="33"/>
  <c r="AE273" i="33"/>
  <c r="AD273" i="33"/>
  <c r="AC273" i="33"/>
  <c r="AB273" i="33"/>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BA183" i="33"/>
  <c r="AZ183" i="33"/>
  <c r="AY183" i="33"/>
  <c r="AX183" i="33"/>
  <c r="AW183" i="33"/>
  <c r="AV183" i="33"/>
  <c r="AU183" i="33"/>
  <c r="AT183" i="33"/>
  <c r="AS183" i="33"/>
  <c r="AR183" i="33"/>
  <c r="AQ183" i="33"/>
  <c r="AP183" i="33"/>
  <c r="AO183" i="33"/>
  <c r="AN183" i="33"/>
  <c r="AM183" i="33"/>
  <c r="AL183" i="33"/>
  <c r="AK183" i="33"/>
  <c r="AJ183" i="33"/>
  <c r="AI183" i="33"/>
  <c r="AH183" i="33"/>
  <c r="AG183" i="33"/>
  <c r="AF183" i="33"/>
  <c r="AE183" i="33"/>
  <c r="AD183" i="33"/>
  <c r="AC183" i="33"/>
  <c r="AB183" i="33"/>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AA273" i="33"/>
  <c r="Z273" i="33"/>
  <c r="Y273" i="33"/>
  <c r="X273" i="33"/>
  <c r="W273" i="33"/>
  <c r="V273" i="33"/>
  <c r="U273" i="33"/>
  <c r="T273" i="33"/>
  <c r="S273" i="33"/>
  <c r="R273" i="33"/>
  <c r="Q273" i="33"/>
  <c r="P273" i="33"/>
  <c r="O273"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AA183" i="33"/>
  <c r="Z183" i="33"/>
  <c r="Y183" i="33"/>
  <c r="X183" i="33"/>
  <c r="W183" i="33"/>
  <c r="V183" i="33"/>
  <c r="U183" i="33"/>
  <c r="T183" i="33"/>
  <c r="S183" i="33"/>
  <c r="R183" i="33"/>
  <c r="Q183" i="33"/>
  <c r="P183" i="33"/>
  <c r="O183" i="33"/>
  <c r="N183" i="33"/>
  <c r="M183" i="33"/>
  <c r="L183" i="33"/>
  <c r="K183" i="33"/>
  <c r="J183" i="33"/>
  <c r="I183" i="33"/>
  <c r="H183" i="33"/>
  <c r="G183" i="33"/>
  <c r="F183" i="33"/>
  <c r="E183" i="33"/>
  <c r="D183" i="33"/>
  <c r="C183" i="33"/>
  <c r="B183" i="33"/>
  <c r="A183"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U49" i="33"/>
  <c r="V88" i="31"/>
  <c r="V85" i="31"/>
  <c r="V82" i="31"/>
  <c r="V79" i="31"/>
  <c r="V76" i="31"/>
  <c r="V73" i="31"/>
  <c r="V70" i="31"/>
  <c r="V67" i="31"/>
  <c r="V64" i="31"/>
  <c r="V61" i="31"/>
  <c r="V58" i="31"/>
  <c r="V55" i="31"/>
  <c r="V52" i="31"/>
  <c r="T88" i="31"/>
  <c r="W88" i="31"/>
  <c r="T85" i="31"/>
  <c r="T82" i="31"/>
  <c r="W82" i="31"/>
  <c r="T79" i="31"/>
  <c r="T76" i="31"/>
  <c r="W76" i="31"/>
  <c r="T73" i="31"/>
  <c r="T70" i="31"/>
  <c r="W70" i="31"/>
  <c r="T67" i="31"/>
  <c r="T64" i="31"/>
  <c r="W64" i="31"/>
  <c r="T61" i="31"/>
  <c r="T58" i="31"/>
  <c r="W58" i="31"/>
  <c r="T55" i="31"/>
  <c r="T52" i="31"/>
  <c r="W52" i="31"/>
  <c r="S88" i="31"/>
  <c r="S85" i="31"/>
  <c r="S82" i="31"/>
  <c r="S79" i="31"/>
  <c r="S76" i="31"/>
  <c r="S73" i="31"/>
  <c r="S70" i="31"/>
  <c r="S67" i="31"/>
  <c r="S64" i="31"/>
  <c r="S61" i="31"/>
  <c r="S58" i="31"/>
  <c r="S55" i="31"/>
  <c r="S52" i="31"/>
  <c r="AA204" i="31"/>
  <c r="Z204" i="31"/>
  <c r="Y204" i="31"/>
  <c r="X204" i="31"/>
  <c r="W204" i="31"/>
  <c r="V204" i="31"/>
  <c r="U204" i="31"/>
  <c r="T204" i="31"/>
  <c r="S204" i="31"/>
  <c r="R204" i="31"/>
  <c r="Q204" i="31"/>
  <c r="P204" i="31"/>
  <c r="O20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AA194" i="31"/>
  <c r="Z194" i="31"/>
  <c r="Y194" i="31"/>
  <c r="X194" i="31"/>
  <c r="W194" i="31"/>
  <c r="V194" i="31"/>
  <c r="U194" i="31"/>
  <c r="T194" i="31"/>
  <c r="S194" i="31"/>
  <c r="R194" i="31"/>
  <c r="Q194" i="31"/>
  <c r="P194" i="31"/>
  <c r="O194" i="31"/>
  <c r="O192" i="31"/>
  <c r="AA192" i="31"/>
  <c r="Z192" i="31"/>
  <c r="Y192" i="31"/>
  <c r="X192" i="31"/>
  <c r="W192" i="31"/>
  <c r="V192" i="31"/>
  <c r="U192" i="31"/>
  <c r="T192" i="31"/>
  <c r="S192" i="31"/>
  <c r="R192" i="31"/>
  <c r="Q192" i="31"/>
  <c r="P192" i="31"/>
  <c r="AA190" i="31"/>
  <c r="Z190" i="31"/>
  <c r="Y190" i="31"/>
  <c r="X190" i="31"/>
  <c r="W190" i="31"/>
  <c r="V190" i="31"/>
  <c r="U190" i="31"/>
  <c r="T190" i="31"/>
  <c r="S190" i="31"/>
  <c r="R190" i="31"/>
  <c r="Q190" i="31"/>
  <c r="P190" i="31"/>
  <c r="O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AA120" i="31"/>
  <c r="Z120" i="31"/>
  <c r="Y120" i="31"/>
  <c r="X120" i="31"/>
  <c r="W120" i="31"/>
  <c r="V120" i="31"/>
  <c r="U120" i="31"/>
  <c r="T120" i="31"/>
  <c r="S120" i="31"/>
  <c r="R120" i="31"/>
  <c r="Q120" i="31"/>
  <c r="P120" i="31"/>
  <c r="O120" i="31"/>
  <c r="P118" i="31"/>
  <c r="O118" i="31"/>
  <c r="AA118" i="31"/>
  <c r="Z118" i="31"/>
  <c r="Y118" i="31"/>
  <c r="X118" i="31"/>
  <c r="W118" i="31"/>
  <c r="V118" i="31"/>
  <c r="U118" i="31"/>
  <c r="T118" i="31"/>
  <c r="S118" i="31"/>
  <c r="R118" i="31"/>
  <c r="Q118" i="31"/>
  <c r="AA116" i="31"/>
  <c r="Z116" i="31"/>
  <c r="Y116" i="31"/>
  <c r="X116" i="31"/>
  <c r="W116" i="31"/>
  <c r="V116" i="31"/>
  <c r="U116" i="31"/>
  <c r="T116" i="31"/>
  <c r="S116" i="31"/>
  <c r="R116" i="31"/>
  <c r="Q116" i="31"/>
  <c r="P116" i="31"/>
  <c r="O116" i="31"/>
  <c r="AA114" i="31"/>
  <c r="Z114" i="31"/>
  <c r="Y114" i="31"/>
  <c r="X114" i="31"/>
  <c r="W114" i="31"/>
  <c r="V114" i="31"/>
  <c r="U114" i="31"/>
  <c r="T114" i="31"/>
  <c r="S114" i="31"/>
  <c r="R114" i="31"/>
  <c r="Q114" i="31"/>
  <c r="P114" i="31"/>
  <c r="O114"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N114" i="31"/>
  <c r="M114" i="31"/>
  <c r="L114" i="31"/>
  <c r="K114" i="31"/>
  <c r="J114" i="31"/>
  <c r="I114" i="31"/>
  <c r="H114" i="31"/>
  <c r="G114" i="31"/>
  <c r="F114" i="31"/>
  <c r="E114" i="31"/>
  <c r="D114" i="31"/>
  <c r="C114" i="31"/>
  <c r="B114" i="31"/>
  <c r="A114"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U46" i="31"/>
  <c r="G35" i="29"/>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D4" i="29"/>
  <c r="J2" i="29"/>
  <c r="J167" i="29"/>
  <c r="I167" i="29"/>
  <c r="H167" i="29"/>
  <c r="G167" i="29"/>
  <c r="F167" i="29"/>
  <c r="E167" i="29"/>
  <c r="D167" i="29"/>
  <c r="C167" i="29"/>
  <c r="B167" i="29"/>
  <c r="A167"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J77" i="29"/>
  <c r="I77" i="29"/>
  <c r="H77" i="29"/>
  <c r="G77" i="29"/>
  <c r="F77" i="29"/>
  <c r="E77" i="29"/>
  <c r="D77" i="29"/>
  <c r="C77" i="29"/>
  <c r="B77" i="29"/>
  <c r="A77"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B5" i="29"/>
  <c r="U34" i="29"/>
  <c r="D4" i="27"/>
  <c r="J2" i="27"/>
  <c r="G23" i="27"/>
  <c r="A77"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A167" i="27"/>
  <c r="B167"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F77" i="27"/>
  <c r="E77" i="27"/>
  <c r="D77" i="27"/>
  <c r="C77" i="27"/>
  <c r="B77"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N165" i="25"/>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B137" i="25"/>
  <c r="A137" i="25"/>
  <c r="N135" i="25"/>
  <c r="M135" i="25"/>
  <c r="L135" i="25"/>
  <c r="K135" i="25"/>
  <c r="J135" i="25"/>
  <c r="I135" i="25"/>
  <c r="H135" i="25"/>
  <c r="G135" i="25"/>
  <c r="F135" i="25"/>
  <c r="E135" i="25"/>
  <c r="D135" i="25"/>
  <c r="C135" i="25"/>
  <c r="A135" i="25"/>
  <c r="B135" i="25"/>
  <c r="N133" i="25"/>
  <c r="M133" i="25"/>
  <c r="L133" i="25"/>
  <c r="K133" i="25"/>
  <c r="J133" i="25"/>
  <c r="I133" i="25"/>
  <c r="H133" i="25"/>
  <c r="G133" i="25"/>
  <c r="F133" i="25"/>
  <c r="E133" i="25"/>
  <c r="D133" i="25"/>
  <c r="C133" i="25"/>
  <c r="B133" i="25"/>
  <c r="A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C101" i="25"/>
  <c r="B101" i="25"/>
  <c r="A101" i="25"/>
  <c r="N99" i="25"/>
  <c r="M99" i="25"/>
  <c r="L99" i="25"/>
  <c r="K99" i="25"/>
  <c r="J99" i="25"/>
  <c r="I99" i="25"/>
  <c r="H99" i="25"/>
  <c r="G99" i="25"/>
  <c r="F99" i="25"/>
  <c r="E99" i="25"/>
  <c r="D99" i="25"/>
  <c r="B99" i="25"/>
  <c r="C99" i="25"/>
  <c r="A99" i="25"/>
  <c r="N97" i="25"/>
  <c r="M97" i="25"/>
  <c r="L97" i="25"/>
  <c r="K97" i="25"/>
  <c r="J97" i="25"/>
  <c r="I97" i="25"/>
  <c r="H97" i="25"/>
  <c r="G97" i="25"/>
  <c r="F97" i="25"/>
  <c r="E97" i="25"/>
  <c r="D97" i="25"/>
  <c r="C97" i="25"/>
  <c r="B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7" i="25"/>
  <c r="M87" i="25"/>
  <c r="L87" i="25"/>
  <c r="K87" i="25"/>
  <c r="J87" i="25"/>
  <c r="I87" i="25"/>
  <c r="H87" i="25"/>
  <c r="G87" i="25"/>
  <c r="F87" i="25"/>
  <c r="E87" i="25"/>
  <c r="D87" i="25"/>
  <c r="C87" i="25"/>
  <c r="B87" i="25"/>
  <c r="A87" i="25"/>
  <c r="N83" i="25"/>
  <c r="N85" i="25"/>
  <c r="M85" i="25"/>
  <c r="L85" i="25"/>
  <c r="K85" i="25"/>
  <c r="J85" i="25"/>
  <c r="I85" i="25"/>
  <c r="H85" i="25"/>
  <c r="G85" i="25"/>
  <c r="F85" i="25"/>
  <c r="E85" i="25"/>
  <c r="D85" i="25"/>
  <c r="C85" i="25"/>
  <c r="B85" i="25"/>
  <c r="A85" i="25"/>
  <c r="M83" i="25"/>
  <c r="L83" i="25"/>
  <c r="K83" i="25"/>
  <c r="J83" i="25"/>
  <c r="I83" i="25"/>
  <c r="H83" i="25"/>
  <c r="G83" i="25"/>
  <c r="F83" i="25"/>
  <c r="E83" i="25"/>
  <c r="D83" i="25"/>
  <c r="C83" i="25"/>
  <c r="B83" i="25"/>
  <c r="A83" i="25"/>
  <c r="N81"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N77" i="25"/>
  <c r="M77" i="25"/>
  <c r="L77" i="25"/>
  <c r="K77" i="25"/>
  <c r="J77" i="25"/>
  <c r="I77" i="25"/>
  <c r="H77" i="25"/>
  <c r="G77" i="25"/>
  <c r="F77" i="25"/>
  <c r="E77" i="25"/>
  <c r="D77" i="25"/>
  <c r="C77" i="25"/>
  <c r="B77" i="25"/>
  <c r="A77"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U10" i="25"/>
  <c r="D4" i="25"/>
  <c r="J2" i="25"/>
  <c r="W13" i="33"/>
  <c r="W25" i="33"/>
  <c r="W37" i="33"/>
  <c r="W49" i="33"/>
  <c r="W61" i="33"/>
  <c r="W73" i="33"/>
  <c r="W85" i="33"/>
  <c r="BB197" i="33"/>
  <c r="BC197" i="33"/>
  <c r="BB201" i="33"/>
  <c r="BC201" i="33"/>
  <c r="BB205" i="33"/>
  <c r="BC205" i="33"/>
  <c r="BB209" i="33"/>
  <c r="BC209" i="33"/>
  <c r="BB213" i="33"/>
  <c r="BC213" i="33"/>
  <c r="BB217" i="33"/>
  <c r="BC217" i="33"/>
  <c r="BB221" i="33"/>
  <c r="BC221" i="33"/>
  <c r="BB225" i="33"/>
  <c r="BC225" i="33"/>
  <c r="BB229" i="33"/>
  <c r="BC229" i="33"/>
  <c r="BB233" i="33"/>
  <c r="BC233" i="33"/>
  <c r="BB237" i="33"/>
  <c r="BC237" i="33"/>
  <c r="BB241" i="33"/>
  <c r="BC241" i="33"/>
  <c r="BB249" i="33"/>
  <c r="BC249" i="33"/>
  <c r="BB253" i="33"/>
  <c r="BC253" i="33"/>
  <c r="BB257" i="33"/>
  <c r="BC257" i="33"/>
  <c r="BB269" i="33"/>
  <c r="BC269" i="33"/>
  <c r="W10" i="33"/>
  <c r="W16" i="33"/>
  <c r="W22" i="33"/>
  <c r="W28" i="33"/>
  <c r="W34" i="33"/>
  <c r="W40" i="33"/>
  <c r="W46" i="33"/>
  <c r="W52" i="33"/>
  <c r="W58" i="33"/>
  <c r="W64" i="33"/>
  <c r="W70" i="33"/>
  <c r="W76" i="33"/>
  <c r="W82" i="33"/>
  <c r="W88" i="33"/>
  <c r="BB183" i="33"/>
  <c r="BB199" i="33"/>
  <c r="BC199" i="33"/>
  <c r="BB207" i="33"/>
  <c r="BC207" i="33"/>
  <c r="BB211" i="33"/>
  <c r="BC211" i="33"/>
  <c r="BB215" i="33"/>
  <c r="BC215" i="33"/>
  <c r="BB219" i="33"/>
  <c r="BC219" i="33"/>
  <c r="BB223" i="33"/>
  <c r="BC223" i="33"/>
  <c r="BB227" i="33"/>
  <c r="BC227" i="33"/>
  <c r="BB231" i="33"/>
  <c r="BC231" i="33"/>
  <c r="BB235" i="33"/>
  <c r="BC235" i="33"/>
  <c r="BB247" i="33"/>
  <c r="BC247" i="33"/>
  <c r="BB259" i="33"/>
  <c r="BC259" i="33"/>
  <c r="BB263" i="33"/>
  <c r="BC263" i="33"/>
  <c r="BB271" i="33"/>
  <c r="BC271" i="33"/>
  <c r="U13" i="31"/>
  <c r="U19" i="31"/>
  <c r="U25" i="31"/>
  <c r="U31" i="31"/>
  <c r="U37" i="31"/>
  <c r="U43" i="31"/>
  <c r="U49" i="31"/>
  <c r="W55" i="31"/>
  <c r="W61" i="31"/>
  <c r="W67" i="31"/>
  <c r="W73" i="31"/>
  <c r="W79" i="31"/>
  <c r="W85" i="31"/>
  <c r="U10" i="31"/>
  <c r="U16" i="31"/>
  <c r="U22" i="31"/>
  <c r="U28" i="31"/>
  <c r="U34" i="31"/>
  <c r="U40" i="31"/>
  <c r="U13" i="29"/>
  <c r="U19" i="29"/>
  <c r="U25" i="29"/>
  <c r="U31" i="29"/>
  <c r="U37" i="29"/>
  <c r="U10" i="29"/>
  <c r="U16" i="29"/>
  <c r="U22" i="29"/>
  <c r="U28" i="29"/>
  <c r="A122" i="33"/>
  <c r="G119" i="33"/>
  <c r="F119" i="33"/>
  <c r="E119" i="33"/>
  <c r="D119" i="33"/>
  <c r="C119" i="33"/>
  <c r="B119" i="33"/>
  <c r="U166" i="33"/>
  <c r="U52" i="31"/>
  <c r="U58" i="31"/>
  <c r="U64" i="31"/>
  <c r="U70" i="31"/>
  <c r="U76" i="31"/>
  <c r="U82" i="31"/>
  <c r="U88" i="31"/>
  <c r="U55" i="31"/>
  <c r="U61" i="31"/>
  <c r="U67" i="31"/>
  <c r="U73" i="31"/>
  <c r="U79" i="31"/>
  <c r="U85" i="31"/>
  <c r="W31" i="29"/>
  <c r="W37" i="29"/>
  <c r="W25" i="29"/>
  <c r="W25" i="27"/>
  <c r="BB203" i="33"/>
  <c r="BC203" i="33"/>
  <c r="BB239" i="33"/>
  <c r="BC239" i="33"/>
  <c r="BB243" i="33"/>
  <c r="BC243" i="33"/>
  <c r="BB261" i="33"/>
  <c r="BC261" i="33"/>
  <c r="BB265" i="33"/>
  <c r="BC265" i="33"/>
  <c r="BB185" i="33"/>
  <c r="BB187" i="33"/>
  <c r="BC187" i="33"/>
  <c r="BB189" i="33"/>
  <c r="BC189" i="33"/>
  <c r="BB191" i="33"/>
  <c r="BC191" i="33"/>
  <c r="BB193" i="33"/>
  <c r="BC193" i="33"/>
  <c r="BB195" i="33"/>
  <c r="BC195" i="33"/>
  <c r="BB245" i="33"/>
  <c r="BC245" i="33"/>
  <c r="BB251" i="33"/>
  <c r="BC251" i="33"/>
  <c r="BB255" i="33"/>
  <c r="BC255" i="33"/>
  <c r="BB267" i="33"/>
  <c r="BC267" i="33"/>
  <c r="W13" i="29"/>
  <c r="W37" i="31"/>
  <c r="W49" i="31"/>
  <c r="W46" i="31"/>
  <c r="W43" i="31"/>
  <c r="W40" i="31"/>
  <c r="W34" i="31"/>
  <c r="W31" i="31"/>
  <c r="W28" i="31"/>
  <c r="W25" i="31"/>
  <c r="W22" i="31"/>
  <c r="W19" i="31"/>
  <c r="W16" i="31"/>
  <c r="W13" i="31"/>
  <c r="W34" i="29"/>
  <c r="W28" i="29"/>
  <c r="W22" i="29"/>
  <c r="W19" i="29"/>
  <c r="W16" i="29"/>
  <c r="W10" i="29"/>
  <c r="W22" i="27"/>
  <c r="W19" i="27"/>
  <c r="W13" i="27"/>
  <c r="W10" i="27"/>
  <c r="BC183" i="33"/>
  <c r="BB273" i="33"/>
  <c r="BC273" i="33"/>
  <c r="W19" i="33"/>
  <c r="W31" i="33"/>
  <c r="W43" i="33"/>
  <c r="W55" i="33"/>
  <c r="W67" i="33"/>
  <c r="W79" i="33"/>
  <c r="U10" i="33"/>
  <c r="U16" i="33"/>
  <c r="U22" i="33"/>
  <c r="U28" i="33"/>
  <c r="U34" i="33"/>
  <c r="U40" i="33"/>
  <c r="U46" i="33"/>
  <c r="U13" i="33"/>
  <c r="U19" i="33"/>
  <c r="U25" i="33"/>
  <c r="U31" i="33"/>
  <c r="U37" i="33"/>
  <c r="U43" i="33"/>
  <c r="AB124" i="31"/>
  <c r="AC124" i="31"/>
  <c r="AB128" i="31"/>
  <c r="AC128" i="31"/>
  <c r="AB132" i="31"/>
  <c r="AC132" i="31"/>
  <c r="AB136" i="31"/>
  <c r="AC136" i="31"/>
  <c r="AB140" i="31"/>
  <c r="AC140" i="31"/>
  <c r="AB144" i="31"/>
  <c r="AC144" i="31"/>
  <c r="AB148" i="31"/>
  <c r="AC148" i="31"/>
  <c r="AB152" i="31"/>
  <c r="AC152" i="31"/>
  <c r="AB164" i="31"/>
  <c r="AC164" i="31"/>
  <c r="AB168" i="31"/>
  <c r="AC168" i="31"/>
  <c r="AB172" i="31"/>
  <c r="AC172" i="31"/>
  <c r="AB176" i="31"/>
  <c r="AC176" i="31"/>
  <c r="AB184" i="31"/>
  <c r="AC184" i="31"/>
  <c r="AB188" i="31"/>
  <c r="AC188" i="31"/>
  <c r="AB204" i="31"/>
  <c r="AC204" i="31"/>
  <c r="AB192" i="31"/>
  <c r="AC192" i="31"/>
  <c r="W10" i="31"/>
  <c r="AB114" i="31"/>
  <c r="AB118" i="31"/>
  <c r="AC118" i="31"/>
  <c r="AB170" i="31"/>
  <c r="AC170" i="31"/>
  <c r="AB116" i="31"/>
  <c r="AB120" i="31"/>
  <c r="AC120" i="31"/>
  <c r="AB202" i="31"/>
  <c r="AC202" i="31"/>
  <c r="AB200" i="31"/>
  <c r="AC200" i="31"/>
  <c r="AB198" i="31"/>
  <c r="AC198" i="31"/>
  <c r="AB196" i="31"/>
  <c r="AC196" i="31"/>
  <c r="AB194" i="31"/>
  <c r="AC194" i="31"/>
  <c r="AB190" i="31"/>
  <c r="AC190" i="31"/>
  <c r="AB186" i="31"/>
  <c r="AC186" i="31"/>
  <c r="AB182" i="31"/>
  <c r="AC182" i="31"/>
  <c r="AB180" i="31"/>
  <c r="AC180" i="31"/>
  <c r="AB178" i="31"/>
  <c r="AC178" i="31"/>
  <c r="AB174" i="31"/>
  <c r="AC174" i="31"/>
  <c r="AB166" i="31"/>
  <c r="AC166" i="31"/>
  <c r="AB162" i="31"/>
  <c r="AC162" i="31"/>
  <c r="AB160" i="31"/>
  <c r="AC160" i="31"/>
  <c r="AB158" i="31"/>
  <c r="AC158" i="31"/>
  <c r="AB156" i="31"/>
  <c r="AC156" i="31"/>
  <c r="AB154" i="31"/>
  <c r="AC154" i="31"/>
  <c r="AB150" i="31"/>
  <c r="AC150" i="31"/>
  <c r="AB146" i="31"/>
  <c r="AC146" i="31"/>
  <c r="AB142" i="31"/>
  <c r="AC142" i="31"/>
  <c r="AB138" i="31"/>
  <c r="AC138" i="31"/>
  <c r="AB134" i="31"/>
  <c r="AB130" i="31"/>
  <c r="AC130" i="31"/>
  <c r="AB126" i="31"/>
  <c r="AC126" i="31"/>
  <c r="AB122" i="31"/>
  <c r="O79" i="29"/>
  <c r="O81" i="29"/>
  <c r="P81" i="29"/>
  <c r="O83" i="29"/>
  <c r="P83" i="29"/>
  <c r="O85" i="29"/>
  <c r="O89" i="29"/>
  <c r="P89" i="29"/>
  <c r="O91" i="29"/>
  <c r="P91" i="29"/>
  <c r="O93" i="29"/>
  <c r="P93" i="29"/>
  <c r="O95" i="29"/>
  <c r="P95" i="29"/>
  <c r="O97" i="29"/>
  <c r="O101" i="29"/>
  <c r="P101" i="29"/>
  <c r="O105" i="29"/>
  <c r="P105"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167" i="29"/>
  <c r="P167" i="29"/>
  <c r="O77" i="29"/>
  <c r="O99" i="29"/>
  <c r="P99" i="29"/>
  <c r="O87" i="29"/>
  <c r="P87" i="29"/>
  <c r="O103" i="29"/>
  <c r="P103" i="29"/>
  <c r="W16" i="27"/>
  <c r="O77" i="27"/>
  <c r="P77"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O167" i="27"/>
  <c r="P167" i="27"/>
  <c r="O99" i="25"/>
  <c r="P99" i="25"/>
  <c r="O97" i="25"/>
  <c r="O109" i="25"/>
  <c r="P109" i="25"/>
  <c r="O111" i="25"/>
  <c r="P111" i="25"/>
  <c r="O121" i="25"/>
  <c r="P121" i="25"/>
  <c r="O133" i="25"/>
  <c r="P133" i="25"/>
  <c r="O95" i="25"/>
  <c r="P95" i="25"/>
  <c r="O101" i="25"/>
  <c r="P101" i="25"/>
  <c r="O91" i="25"/>
  <c r="P91" i="25"/>
  <c r="P97" i="25"/>
  <c r="O107" i="25"/>
  <c r="P107" i="25"/>
  <c r="O143" i="25"/>
  <c r="P143" i="25"/>
  <c r="O105" i="25"/>
  <c r="P105" i="25"/>
  <c r="O141" i="25"/>
  <c r="P141" i="25"/>
  <c r="O153" i="25"/>
  <c r="P153" i="25"/>
  <c r="O103" i="25"/>
  <c r="P103" i="25"/>
  <c r="O157" i="25"/>
  <c r="P157" i="25"/>
  <c r="O93" i="25"/>
  <c r="P93" i="25"/>
  <c r="O85" i="25"/>
  <c r="O89" i="25"/>
  <c r="P89" i="25"/>
  <c r="O87" i="25"/>
  <c r="P87" i="25"/>
  <c r="O113" i="25"/>
  <c r="P113" i="25"/>
  <c r="O115" i="25"/>
  <c r="P115" i="25"/>
  <c r="O117" i="25"/>
  <c r="P117" i="25"/>
  <c r="O119" i="25"/>
  <c r="P119" i="25"/>
  <c r="O123" i="25"/>
  <c r="P123" i="25"/>
  <c r="O125" i="25"/>
  <c r="P125" i="25"/>
  <c r="O131" i="25"/>
  <c r="P131" i="25"/>
  <c r="O137" i="25"/>
  <c r="P137" i="25"/>
  <c r="O129" i="25"/>
  <c r="P129" i="25"/>
  <c r="O135" i="25"/>
  <c r="P135" i="25"/>
  <c r="O167" i="25"/>
  <c r="P167" i="25"/>
  <c r="O161" i="25"/>
  <c r="P161" i="25"/>
  <c r="O127" i="25"/>
  <c r="P127" i="25"/>
  <c r="O139" i="25"/>
  <c r="P139" i="25"/>
  <c r="O147" i="25"/>
  <c r="P147" i="25"/>
  <c r="O159" i="25"/>
  <c r="P159" i="25"/>
  <c r="O83" i="25"/>
  <c r="P83" i="25"/>
  <c r="O81" i="25"/>
  <c r="P81" i="25"/>
  <c r="O79" i="25"/>
  <c r="W25" i="25"/>
  <c r="W22" i="25"/>
  <c r="O77" i="25"/>
  <c r="U16" i="25"/>
  <c r="U28" i="25"/>
  <c r="U40" i="25"/>
  <c r="W28" i="25"/>
  <c r="W34" i="25"/>
  <c r="W40" i="25"/>
  <c r="W46" i="25"/>
  <c r="U22" i="25"/>
  <c r="U34" i="25"/>
  <c r="U46" i="25"/>
  <c r="W16" i="25"/>
  <c r="U13" i="25"/>
  <c r="U19" i="25"/>
  <c r="U25" i="25"/>
  <c r="U31" i="25"/>
  <c r="U37" i="25"/>
  <c r="U43" i="25"/>
  <c r="U49" i="25"/>
  <c r="W10" i="25"/>
  <c r="G4" i="33"/>
  <c r="H4" i="33"/>
  <c r="I4" i="33"/>
  <c r="A119" i="33"/>
  <c r="G116" i="33"/>
  <c r="F116" i="33"/>
  <c r="E116" i="33"/>
  <c r="D116" i="33"/>
  <c r="C116" i="33"/>
  <c r="B116" i="33"/>
  <c r="U163" i="33"/>
  <c r="BC185" i="33"/>
  <c r="G4" i="31"/>
  <c r="H4" i="31"/>
  <c r="I4" i="31"/>
  <c r="G4" i="29"/>
  <c r="H4" i="29"/>
  <c r="I4" i="29"/>
  <c r="G4" i="27"/>
  <c r="H4" i="27"/>
  <c r="I4" i="27"/>
  <c r="AC122" i="31"/>
  <c r="AC134" i="31"/>
  <c r="AC116" i="31"/>
  <c r="AC114" i="31"/>
  <c r="P77" i="29"/>
  <c r="P97" i="29"/>
  <c r="P79" i="29"/>
  <c r="P85" i="29"/>
  <c r="P79" i="25"/>
  <c r="P85" i="25"/>
  <c r="O149" i="25"/>
  <c r="P149" i="25"/>
  <c r="O155" i="25"/>
  <c r="P155" i="25"/>
  <c r="O165" i="25"/>
  <c r="P165" i="25"/>
  <c r="O163" i="25"/>
  <c r="P163" i="25"/>
  <c r="O151" i="25"/>
  <c r="P151" i="25"/>
  <c r="O145" i="25"/>
  <c r="P145" i="25"/>
  <c r="G4" i="25"/>
  <c r="H4" i="25"/>
  <c r="I4" i="25"/>
  <c r="A116" i="33"/>
  <c r="G113" i="33"/>
  <c r="F113" i="33"/>
  <c r="E113" i="33"/>
  <c r="D113" i="33"/>
  <c r="C113" i="33"/>
  <c r="B113" i="33"/>
  <c r="U160" i="33"/>
  <c r="A113" i="33"/>
  <c r="G110" i="33"/>
  <c r="F110" i="33"/>
  <c r="E110" i="33"/>
  <c r="D110" i="33"/>
  <c r="C110" i="33"/>
  <c r="B110" i="33"/>
  <c r="U157" i="33"/>
  <c r="A110" i="33"/>
  <c r="G107" i="33"/>
  <c r="F107" i="33"/>
  <c r="E107" i="33"/>
  <c r="D107" i="33"/>
  <c r="C107" i="33"/>
  <c r="B107" i="33"/>
  <c r="U154" i="33"/>
  <c r="A107" i="33"/>
  <c r="G104" i="33"/>
  <c r="F104" i="33"/>
  <c r="E104" i="33"/>
  <c r="D104" i="33"/>
  <c r="C104" i="33"/>
  <c r="B104" i="33"/>
  <c r="U151" i="33"/>
  <c r="A104" i="33"/>
  <c r="G101" i="33"/>
  <c r="F101" i="33"/>
  <c r="E101" i="33"/>
  <c r="D101" i="33"/>
  <c r="C101" i="33"/>
  <c r="B101" i="33"/>
  <c r="U148" i="33"/>
  <c r="A101" i="33"/>
  <c r="G98" i="33"/>
  <c r="F98" i="33"/>
  <c r="E98" i="33"/>
  <c r="D98" i="33"/>
  <c r="C98" i="33"/>
  <c r="B98" i="33"/>
  <c r="U145" i="33"/>
  <c r="F23" i="27"/>
  <c r="E23" i="27"/>
  <c r="D23" i="27"/>
  <c r="C23" i="27"/>
  <c r="B23" i="27"/>
  <c r="A98" i="33"/>
  <c r="G95" i="33"/>
  <c r="F95" i="33"/>
  <c r="E95" i="33"/>
  <c r="D95" i="33"/>
  <c r="C95" i="33"/>
  <c r="B95" i="33"/>
  <c r="U142" i="33"/>
  <c r="A23" i="27"/>
  <c r="G20" i="27"/>
  <c r="F20" i="27"/>
  <c r="E20" i="27"/>
  <c r="D20" i="27"/>
  <c r="C20" i="27"/>
  <c r="B20" i="27"/>
  <c r="A95" i="33"/>
  <c r="G92" i="33"/>
  <c r="F92" i="33"/>
  <c r="E92" i="33"/>
  <c r="D92" i="33"/>
  <c r="C92" i="33"/>
  <c r="B92" i="33"/>
  <c r="U139" i="33"/>
  <c r="A20" i="27"/>
  <c r="G17" i="27"/>
  <c r="F17" i="27"/>
  <c r="E17" i="27"/>
  <c r="D17" i="27"/>
  <c r="C17" i="27"/>
  <c r="B17" i="27"/>
  <c r="A92" i="33"/>
  <c r="G89" i="33"/>
  <c r="F89" i="33"/>
  <c r="E89" i="33"/>
  <c r="D89" i="33"/>
  <c r="C89" i="33"/>
  <c r="B89" i="33"/>
  <c r="U136" i="33"/>
  <c r="A17" i="27"/>
  <c r="G14" i="27"/>
  <c r="F14" i="27"/>
  <c r="E14" i="27"/>
  <c r="D14" i="27"/>
  <c r="C14" i="27"/>
  <c r="B14" i="27"/>
  <c r="P77" i="25"/>
  <c r="A89" i="33"/>
  <c r="G86" i="33"/>
  <c r="F86" i="33"/>
  <c r="E86" i="33"/>
  <c r="D86" i="33"/>
  <c r="C86" i="33"/>
  <c r="B86" i="33"/>
  <c r="U133" i="33"/>
  <c r="A14" i="27"/>
  <c r="G11" i="27"/>
  <c r="F11" i="27"/>
  <c r="E11" i="27"/>
  <c r="D11" i="27"/>
  <c r="C11" i="27"/>
  <c r="B11" i="27"/>
  <c r="A86" i="33"/>
  <c r="G83" i="33"/>
  <c r="F83" i="33"/>
  <c r="E83" i="33"/>
  <c r="D83" i="33"/>
  <c r="C83" i="33"/>
  <c r="B83" i="33"/>
  <c r="U130" i="33"/>
  <c r="A11" i="27"/>
  <c r="G8" i="27"/>
  <c r="F8" i="27"/>
  <c r="E8" i="27"/>
  <c r="D8" i="27"/>
  <c r="C8" i="27"/>
  <c r="B8" i="27"/>
  <c r="A8" i="27"/>
  <c r="A83" i="33"/>
  <c r="G80" i="33"/>
  <c r="F80" i="33"/>
  <c r="E80" i="33"/>
  <c r="D80" i="33"/>
  <c r="C80" i="33"/>
  <c r="B80" i="33"/>
  <c r="U127" i="33"/>
  <c r="A80" i="33"/>
  <c r="G77" i="33"/>
  <c r="F77" i="33"/>
  <c r="E77" i="33"/>
  <c r="D77" i="33"/>
  <c r="C77" i="33"/>
  <c r="B77" i="33"/>
  <c r="U124" i="33"/>
  <c r="A77" i="33"/>
  <c r="G74" i="33"/>
  <c r="F74" i="33"/>
  <c r="E74" i="33"/>
  <c r="D74" i="33"/>
  <c r="C74" i="33"/>
  <c r="B74" i="33"/>
  <c r="U121" i="33"/>
  <c r="A74" i="33"/>
  <c r="G71" i="33"/>
  <c r="F71" i="33"/>
  <c r="E71" i="33"/>
  <c r="D71" i="33"/>
  <c r="C71" i="33"/>
  <c r="B71" i="33"/>
  <c r="U118" i="33"/>
  <c r="A71" i="33"/>
  <c r="G68" i="33"/>
  <c r="F68" i="33"/>
  <c r="E68" i="33"/>
  <c r="D68" i="33"/>
  <c r="C68" i="33"/>
  <c r="B68" i="33"/>
  <c r="U115" i="33"/>
  <c r="A68" i="33"/>
  <c r="G65" i="33"/>
  <c r="F65" i="33"/>
  <c r="E65" i="33"/>
  <c r="D65" i="33"/>
  <c r="C65" i="33"/>
  <c r="B65" i="33"/>
  <c r="U112" i="33"/>
  <c r="A65" i="33"/>
  <c r="G62" i="33"/>
  <c r="F62" i="33"/>
  <c r="E62" i="33"/>
  <c r="D62" i="33"/>
  <c r="C62" i="33"/>
  <c r="B62" i="33"/>
  <c r="U109" i="33"/>
  <c r="A62" i="33"/>
  <c r="G59" i="33"/>
  <c r="F59" i="33"/>
  <c r="E59" i="33"/>
  <c r="D59" i="33"/>
  <c r="C59" i="33"/>
  <c r="B59" i="33"/>
  <c r="U106" i="33"/>
  <c r="A59" i="33"/>
  <c r="G56" i="33"/>
  <c r="F56" i="33"/>
  <c r="E56" i="33"/>
  <c r="D56" i="33"/>
  <c r="C56" i="33"/>
  <c r="B56" i="33"/>
  <c r="U103" i="33"/>
  <c r="A56" i="33"/>
  <c r="G53" i="33"/>
  <c r="F53" i="33"/>
  <c r="E53" i="33"/>
  <c r="D53" i="33"/>
  <c r="C53" i="33"/>
  <c r="B53" i="33"/>
  <c r="U100" i="33"/>
  <c r="A53" i="33"/>
  <c r="G50" i="33"/>
  <c r="F50" i="33"/>
  <c r="E50" i="33"/>
  <c r="D50" i="33"/>
  <c r="C50" i="33"/>
  <c r="B50" i="33"/>
  <c r="U97" i="33"/>
  <c r="A50" i="33"/>
  <c r="G47" i="33"/>
  <c r="F47" i="33"/>
  <c r="E47" i="33"/>
  <c r="D47" i="33"/>
  <c r="C47" i="33"/>
  <c r="B47" i="33"/>
  <c r="U94" i="33"/>
  <c r="A47" i="33"/>
  <c r="G44" i="33"/>
  <c r="F44" i="33"/>
  <c r="E44" i="33"/>
  <c r="D44" i="33"/>
  <c r="C44" i="33"/>
  <c r="B44" i="33"/>
  <c r="U91" i="33"/>
  <c r="U88" i="33"/>
  <c r="A44" i="33"/>
  <c r="G41" i="33"/>
  <c r="F41" i="33"/>
  <c r="E41" i="33"/>
  <c r="D41" i="33"/>
  <c r="C41" i="33"/>
  <c r="B41" i="33"/>
  <c r="A41" i="33"/>
  <c r="G38" i="33"/>
  <c r="F38" i="33"/>
  <c r="E38" i="33"/>
  <c r="D38" i="33"/>
  <c r="C38" i="33"/>
  <c r="B38" i="33"/>
  <c r="U85" i="33"/>
  <c r="A38" i="33"/>
  <c r="G35" i="33"/>
  <c r="F35" i="33"/>
  <c r="E35" i="33"/>
  <c r="D35" i="33"/>
  <c r="C35" i="33"/>
  <c r="B35" i="33"/>
  <c r="U82" i="33"/>
  <c r="U79" i="33"/>
  <c r="A35" i="33"/>
  <c r="G32" i="33"/>
  <c r="F32" i="33"/>
  <c r="E32" i="33"/>
  <c r="D32" i="33"/>
  <c r="C32" i="33"/>
  <c r="B32" i="33"/>
  <c r="U76" i="33"/>
  <c r="A32" i="33"/>
  <c r="G29" i="33"/>
  <c r="F29" i="33"/>
  <c r="E29" i="33"/>
  <c r="D29" i="33"/>
  <c r="C29" i="33"/>
  <c r="B29" i="33"/>
  <c r="U73" i="33"/>
  <c r="A29" i="33"/>
  <c r="G26" i="33"/>
  <c r="F26" i="33"/>
  <c r="E26" i="33"/>
  <c r="D26" i="33"/>
  <c r="C26" i="33"/>
  <c r="B26" i="33"/>
  <c r="U70" i="33"/>
  <c r="A26" i="33"/>
  <c r="G23" i="33"/>
  <c r="F23" i="33"/>
  <c r="E23" i="33"/>
  <c r="D23" i="33"/>
  <c r="C23" i="33"/>
  <c r="B23" i="33"/>
  <c r="A23" i="33"/>
  <c r="G20" i="33"/>
  <c r="F20" i="33"/>
  <c r="E20" i="33"/>
  <c r="D20" i="33"/>
  <c r="C20" i="33"/>
  <c r="B20" i="33"/>
  <c r="U67" i="33"/>
  <c r="A20" i="33"/>
  <c r="G17" i="33"/>
  <c r="F17" i="33"/>
  <c r="E17" i="33"/>
  <c r="D17" i="33"/>
  <c r="C17" i="33"/>
  <c r="B17" i="33"/>
  <c r="U64" i="33"/>
  <c r="A17" i="33"/>
  <c r="G14" i="33"/>
  <c r="F14" i="33"/>
  <c r="E14" i="33"/>
  <c r="D14" i="33"/>
  <c r="C14" i="33"/>
  <c r="B14" i="33"/>
  <c r="U61" i="33"/>
  <c r="A14" i="33"/>
  <c r="G11" i="33"/>
  <c r="F11" i="33"/>
  <c r="E11" i="33"/>
  <c r="D11" i="33"/>
  <c r="C11" i="33"/>
  <c r="B11" i="33"/>
  <c r="U58" i="33"/>
  <c r="U55" i="33"/>
  <c r="A11" i="33"/>
  <c r="G8" i="33"/>
  <c r="F8" i="33"/>
  <c r="E8" i="33"/>
  <c r="D8" i="33"/>
  <c r="C8" i="33"/>
  <c r="B8" i="33"/>
  <c r="A8" i="33"/>
  <c r="U52" i="33"/>
</calcChain>
</file>

<file path=xl/sharedStrings.xml><?xml version="1.0" encoding="utf-8"?>
<sst xmlns="http://schemas.openxmlformats.org/spreadsheetml/2006/main" count="887" uniqueCount="213">
  <si>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</si>
  <si>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</si>
  <si>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</si>
  <si>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</si>
  <si>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</si>
  <si>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</si>
  <si>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</si>
  <si>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</si>
  <si>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</si>
  <si>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</si>
  <si>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</si>
  <si>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</si>
  <si>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</si>
  <si>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</si>
  <si>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</si>
  <si>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</si>
  <si>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37 Drinks</t>
  </si>
  <si>
    <t>38 Drinks</t>
  </si>
  <si>
    <t>39 Drinks</t>
  </si>
  <si>
    <t>40 Drinks</t>
  </si>
  <si>
    <t>Day count check</t>
  </si>
  <si>
    <t>Days Entered</t>
  </si>
  <si>
    <t>90 Days Back</t>
  </si>
  <si>
    <t>Client ID:</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</si>
  <si>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</si>
  <si>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</si>
  <si>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</si>
  <si>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</si>
  <si>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</si>
  <si>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</si>
  <si>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</si>
  <si>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</si>
  <si>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</si>
  <si>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</si>
  <si>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</si>
  <si>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</si>
  <si>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</si>
  <si>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</si>
  <si>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</si>
  <si>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</si>
  <si>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</si>
  <si>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</si>
  <si>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</si>
  <si>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</si>
  <si>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</si>
  <si>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</si>
  <si>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</si>
  <si>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</si>
  <si>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</si>
  <si>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</si>
  <si>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</si>
  <si>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</si>
  <si>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</si>
  <si>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</si>
  <si>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</si>
  <si>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</si>
  <si>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</si>
  <si>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</si>
  <si>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</si>
  <si>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</si>
  <si>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</si>
  <si>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</si>
  <si>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</si>
  <si>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</si>
  <si>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</si>
  <si>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</si>
  <si>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</si>
  <si>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Days of 44 DRINKS</t>
  </si>
  <si>
    <t>Days of 45 DRINKS</t>
  </si>
  <si>
    <t>Category</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</si>
  <si>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</si>
  <si>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</si>
  <si>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</si>
  <si>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</si>
  <si>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</si>
  <si>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</si>
  <si>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</si>
  <si>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</si>
  <si>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</si>
  <si>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</si>
  <si>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</si>
  <si>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</si>
  <si>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</si>
  <si>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</si>
  <si>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</si>
  <si>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</si>
  <si>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</si>
  <si>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</si>
  <si>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</si>
  <si>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</si>
  <si>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</si>
  <si>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</si>
  <si>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</si>
  <si>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</si>
  <si>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</si>
  <si>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</si>
  <si>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</si>
  <si>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</si>
  <si>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</si>
  <si>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</si>
  <si>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</si>
  <si>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</si>
  <si>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HELPFUL HINTS:</t>
  </si>
  <si>
    <t>Days Left to Enter</t>
  </si>
  <si>
    <t>Complete?</t>
  </si>
  <si>
    <t>This Coming Saturday's Date</t>
  </si>
  <si>
    <t>Drinks this week</t>
  </si>
  <si>
    <t>Number of abstinent days</t>
  </si>
  <si>
    <t>Heavydrinkdays (&gt;4)</t>
  </si>
  <si>
    <t># of days for this wk drinking</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</si>
  <si>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</si>
  <si>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</si>
  <si>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</si>
  <si>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</si>
  <si>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</si>
  <si>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</si>
  <si>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</si>
  <si>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</si>
  <si>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</si>
  <si>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</si>
  <si>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</si>
  <si>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</si>
  <si>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</si>
  <si>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</si>
  <si>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</si>
  <si>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</si>
  <si>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</si>
  <si>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</si>
  <si>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</si>
  <si>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</si>
  <si>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</si>
  <si>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</si>
  <si>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</si>
  <si>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</si>
  <si>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</si>
  <si>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</si>
  <si>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</si>
  <si>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</si>
  <si>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</si>
  <si>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</si>
  <si>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</si>
  <si>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</si>
  <si>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</si>
  <si>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</si>
  <si>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</si>
  <si>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</si>
  <si>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</si>
  <si>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</si>
  <si>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</si>
  <si>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</si>
  <si>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</si>
  <si>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</si>
  <si>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</si>
  <si>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 xml:space="preserve">CANNABIS: Marijuana, Hashish, Hash oil </t>
  </si>
  <si>
    <t xml:space="preserve">Marijuana/Cigarette: Click on the yellow box below, and then the arrow to the right of it, to choose either Marijuana or Cigarette. </t>
  </si>
  <si>
    <t>HOW TO ENTER IN AMOUNT OF CIGARETTES/JOINTS:</t>
  </si>
  <si>
    <t>*Start by entering the amount of cigarettes/joints in the highlighted box by using the number pad.</t>
  </si>
  <si>
    <t xml:space="preserve">*After you have entered the amount of cigarettes/joints in the first box, click the "Tab" key once and the next available day will become available. </t>
  </si>
  <si>
    <t xml:space="preserve">  Then LEFT click on "Clear Contents" and the day will no longer have any cigarettes/joints amount entered. Re-enter the correct amount of cigarettes/joints. </t>
  </si>
  <si>
    <t>46 Drinks</t>
  </si>
  <si>
    <t>47 Drinks</t>
  </si>
  <si>
    <t>48 Drinks</t>
  </si>
  <si>
    <t>49 Drinks</t>
  </si>
  <si>
    <t>50 Drinks</t>
  </si>
  <si>
    <t>51 Drinks</t>
  </si>
  <si>
    <t>52 Drinks</t>
  </si>
  <si>
    <t>53 Drinks</t>
  </si>
  <si>
    <t>54 Drinks</t>
  </si>
  <si>
    <t>55 Drinks</t>
  </si>
  <si>
    <t>56 Drinks</t>
  </si>
  <si>
    <t>57 Drinks</t>
  </si>
  <si>
    <t>58 Drinks</t>
  </si>
  <si>
    <t>59 Drinks</t>
  </si>
  <si>
    <t>60 Drinks</t>
  </si>
  <si>
    <t>Days of 46 DRINKS</t>
  </si>
  <si>
    <t>Days of 47 DRINKS</t>
  </si>
  <si>
    <t>Days of 48 DRINKS</t>
  </si>
  <si>
    <t>Days of 49 DRINKS</t>
  </si>
  <si>
    <t>Days of 50 DRINKS</t>
  </si>
  <si>
    <t>Days of 51 DRINKS</t>
  </si>
  <si>
    <t>Days of 52 DRINKS</t>
  </si>
  <si>
    <t>Days of 53 DRINKS</t>
  </si>
  <si>
    <t>Days of 54 DRINKS</t>
  </si>
  <si>
    <t>Days of 55 DRINKS</t>
  </si>
  <si>
    <t>Days of 56 DRINKS</t>
  </si>
  <si>
    <t>Days of 57 DRINKS</t>
  </si>
  <si>
    <t>Days of 58 DRINKS</t>
  </si>
  <si>
    <t>Days of 59 DRINKS</t>
  </si>
  <si>
    <t>Days of 60 DRINKS</t>
  </si>
  <si>
    <r>
      <t xml:space="preserve">Administrator Instructions for Filling Out the Timeline Followback Cannabis/Cigarette Use Calendar </t>
    </r>
    <r>
      <rPr>
        <b/>
        <sz val="12"/>
        <color rgb="FFFF0000"/>
        <rFont val="Calibri"/>
        <family val="2"/>
      </rPr>
      <t>With Collaterals</t>
    </r>
  </si>
  <si>
    <t>Collateral Relationship</t>
  </si>
  <si>
    <t>Collateral Instructions for Filling Out the Timeline Followback Marijuana/Cigarette Use Calendar</t>
  </si>
  <si>
    <t>To help us evaluate your relative's or friend's cigarette/marijuana use, we need to get an idea of what his/her cigarette/marijuana use was like in the past</t>
  </si>
  <si>
    <r>
      <t xml:space="preserve">* On days when your relative/friend did not use, you should enter a ” </t>
    </r>
    <r>
      <rPr>
        <b/>
        <sz val="12"/>
        <rFont val="Calibri"/>
        <family val="2"/>
      </rPr>
      <t xml:space="preserve">0 </t>
    </r>
    <r>
      <rPr>
        <sz val="12"/>
        <rFont val="Calibri"/>
        <family val="2"/>
      </rPr>
      <t>”.</t>
    </r>
  </si>
  <si>
    <t xml:space="preserve">* On days when your relative/friend did use, you should enter in the total number of cigarettes/joints he or she had (as a whole number). </t>
  </si>
  <si>
    <t>get a sense of how frequently, how much, and the patterns of your friend's/relative's use.</t>
  </si>
  <si>
    <t xml:space="preserve">*If you are not sure whether your relative or friend smoked 7 or 11 cigarettes or whether he or she smoked on a Thursday or a Friday, </t>
  </si>
  <si>
    <r>
      <t>give it your best guess!</t>
    </r>
    <r>
      <rPr>
        <sz val="12"/>
        <rFont val="Calibri"/>
        <family val="2"/>
      </rPr>
      <t xml:space="preserve"> What is important is that 7 or 11 cigarettes is very different from 1 or 2 cigarettes or 25 cigarettes. The goal is to </t>
    </r>
  </si>
  <si>
    <t>*If you have an appointment book you can use it to help you recall your relative's or friend's cigarette/marijuana use.</t>
  </si>
  <si>
    <t xml:space="preserve">*If your relative/friend has regular cigarette/marijuana use patterns, you can use these to help you recall his or her use. </t>
  </si>
  <si>
    <t xml:space="preserve">For example, your relative/friend may have a daily or weekend/weekday pattern, or use more in the summer or on trips, </t>
  </si>
  <si>
    <t>or may use on Monday nights watching football.</t>
  </si>
  <si>
    <t>*Please keep in mind anniversaries, birthdays, hospitalizations, etc. where use increased or decreased.</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</si>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</sst>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2" x14ac:knownFonts="1">
    <font>
      <sz val="10"/>
      <name val="Verdana"/>
    </font>
    <font>
      <sz val="10"/>
      <name val="Verdana"/>
      <family val="2"/>
    </font>
    <font>
      <u/>
      <sz val="10"/>
      <color indexed="12"/>
      <name val="Verdana"/>
      <family val="2"/>
    </font>
    <font>
      <b/>
      <sz val="10"/>
      <name val="Arial"/>
      <family val="2"/>
    </font>
    <font>
      <sz val="10"/>
      <name val="Times New Roman"/>
      <family val="1"/>
    </font>
    <font>
      <sz val="8"/>
      <name val="Verdana"/>
      <family val="2"/>
    </font>
    <font>
      <sz val="11"/>
      <name val="Verdana"/>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2"/>
      <name val="Calibri"/>
      <family val="2"/>
      <scheme val="minor"/>
    </font>
    <font>
      <sz val="6"/>
      <name val="Calibri"/>
      <family val="2"/>
      <scheme val="minor"/>
    </font>
    <font>
      <sz val="8"/>
      <name val="Calibri"/>
      <family val="2"/>
      <scheme val="minor"/>
    </font>
    <font>
      <sz val="10"/>
      <name val="Calibri"/>
      <family val="2"/>
      <scheme val="minor"/>
    </font>
    <font>
      <b/>
      <sz val="11"/>
      <color theme="0"/>
      <name val="Calibri"/>
      <family val="2"/>
      <scheme val="minor"/>
    </font>
    <font>
      <sz val="11"/>
      <color theme="0"/>
      <name val="Calibri"/>
      <family val="2"/>
    </font>
    <font>
      <sz val="6"/>
      <color theme="0"/>
      <name val="Calibri"/>
      <family val="2"/>
      <scheme val="minor"/>
    </font>
    <font>
      <b/>
      <u/>
      <sz val="11"/>
      <color theme="0"/>
      <name val="Calibri"/>
      <family val="2"/>
      <scheme val="minor"/>
    </font>
    <font>
      <b/>
      <sz val="12"/>
      <color rgb="FFFF0000"/>
      <name val="Calibri"/>
      <family val="2"/>
    </font>
    <font>
      <b/>
      <sz val="11"/>
      <name val="Verdana"/>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19">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 fillId="0" borderId="0" xfId="0" applyFont="1" applyProtection="1"/>
    <xf numFmtId="0" fontId="0" fillId="0" borderId="0" xfId="0" applyNumberFormat="1" applyProtection="1"/>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xf numFmtId="0" fontId="8" fillId="4"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166" fontId="0" fillId="0" borderId="0" xfId="0" applyNumberFormat="1" applyFont="1" applyFill="1" applyBorder="1" applyAlignment="1" applyProtection="1">
      <alignment horizontal="left"/>
    </xf>
    <xf numFmtId="166" fontId="0" fillId="0" borderId="0" xfId="0" applyNumberFormat="1" applyFill="1" applyBorder="1" applyAlignment="1" applyProtection="1">
      <alignment horizontal="left"/>
    </xf>
    <xf numFmtId="166" fontId="13" fillId="0" borderId="0" xfId="0" applyNumberFormat="1" applyFont="1" applyFill="1" applyBorder="1" applyAlignment="1">
      <alignment horizontal="left" vertical="top" wrapText="1"/>
    </xf>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19" fillId="0" borderId="0" xfId="0" applyFont="1" applyAlignment="1" applyProtection="1">
      <alignment horizontal="center" wrapText="1"/>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3" fillId="0" borderId="0" xfId="0" applyFont="1" applyFill="1" applyProtection="1">
      <protection hidden="1"/>
    </xf>
    <xf numFmtId="0" fontId="25" fillId="8" borderId="0" xfId="0" applyFont="1" applyFill="1" applyAlignment="1" applyProtection="1">
      <alignment horizontal="left" indent="2"/>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applyBorder="1"/>
    <xf numFmtId="1" fontId="18" fillId="0" borderId="10"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top"/>
    </xf>
    <xf numFmtId="0" fontId="21" fillId="0" borderId="6" xfId="0" applyNumberFormat="1" applyFont="1" applyFill="1" applyBorder="1" applyAlignment="1" applyProtection="1">
      <alignment horizontal="center" vertical="top"/>
    </xf>
    <xf numFmtId="0" fontId="19" fillId="0" borderId="18" xfId="0" applyNumberFormat="1" applyFont="1" applyFill="1" applyBorder="1" applyAlignment="1" applyProtection="1">
      <alignment horizontal="center" vertical="center"/>
    </xf>
    <xf numFmtId="1" fontId="18" fillId="0" borderId="6" xfId="0" applyNumberFormat="1" applyFont="1" applyFill="1" applyBorder="1" applyAlignment="1" applyProtection="1">
      <alignment horizontal="center" vertical="center" wrapText="1"/>
      <protection locked="0"/>
    </xf>
    <xf numFmtId="0" fontId="19" fillId="0" borderId="19"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1" fontId="18" fillId="0" borderId="20" xfId="0" applyNumberFormat="1" applyFont="1" applyFill="1" applyBorder="1" applyAlignment="1" applyProtection="1">
      <alignment horizontal="center" vertical="center" wrapText="1"/>
      <protection locked="0"/>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Fill="1" applyBorder="1" applyAlignment="1" applyProtection="1">
      <alignment horizontal="center"/>
      <protection hidden="1"/>
    </xf>
    <xf numFmtId="0" fontId="30" fillId="0" borderId="0" xfId="0" applyFont="1" applyProtection="1"/>
    <xf numFmtId="0" fontId="6"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Font="1"/>
    <xf numFmtId="0" fontId="18" fillId="0" borderId="0" xfId="0" applyFont="1" applyBorder="1"/>
    <xf numFmtId="0" fontId="18" fillId="0" borderId="0" xfId="0" applyFont="1" applyBorder="1" applyAlignment="1">
      <alignment wrapText="1"/>
    </xf>
    <xf numFmtId="0" fontId="18" fillId="0" borderId="0" xfId="0" applyFont="1" applyBorder="1" applyProtection="1"/>
    <xf numFmtId="165" fontId="16" fillId="0" borderId="23" xfId="0" applyNumberFormat="1" applyFont="1" applyBorder="1" applyAlignment="1" applyProtection="1">
      <alignment horizontal="center"/>
    </xf>
    <xf numFmtId="165" fontId="16" fillId="0" borderId="24" xfId="0" applyNumberFormat="1" applyFont="1" applyBorder="1" applyAlignment="1" applyProtection="1">
      <alignment horizontal="center"/>
    </xf>
    <xf numFmtId="14" fontId="0" fillId="0" borderId="3" xfId="0" applyNumberFormat="1" applyFill="1" applyBorder="1" applyProtection="1"/>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1" xfId="0" applyNumberFormat="1" applyFont="1" applyFill="1" applyBorder="1" applyAlignment="1" applyProtection="1">
      <alignment horizontal="center"/>
    </xf>
    <xf numFmtId="164" fontId="3" fillId="9" borderId="22"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5" xfId="0" applyFont="1" applyFill="1" applyBorder="1" applyAlignment="1" applyProtection="1">
      <alignment horizontal="center"/>
    </xf>
    <xf numFmtId="0" fontId="8" fillId="0" borderId="3" xfId="0" applyFont="1" applyFill="1" applyBorder="1" applyAlignment="1" applyProtection="1">
      <alignment horizontal="left" vertic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6"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left"/>
      <protection hidden="1"/>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0" borderId="5" xfId="0" applyNumberFormat="1" applyFont="1" applyFill="1" applyBorder="1" applyAlignment="1" applyProtection="1">
      <alignment horizontal="left"/>
      <protection hidden="1"/>
    </xf>
    <xf numFmtId="0" fontId="1" fillId="3" borderId="0" xfId="0" applyFont="1" applyFill="1" applyProtection="1">
      <protection hidden="1"/>
    </xf>
    <xf numFmtId="0" fontId="1" fillId="0" borderId="0" xfId="0" applyFont="1" applyProtection="1">
      <protection hidden="1"/>
    </xf>
    <xf numFmtId="0" fontId="1" fillId="0" borderId="0" xfId="0" applyFont="1" applyFill="1" applyAlignment="1"/>
    <xf numFmtId="0" fontId="1" fillId="0" borderId="0"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pplyProtection="1">
      <alignment horizontal="center" vertical="top"/>
    </xf>
    <xf numFmtId="1" fontId="4" fillId="3" borderId="0" xfId="0" applyNumberFormat="1" applyFont="1" applyFill="1" applyBorder="1" applyAlignment="1" applyProtection="1">
      <alignment horizontal="center" vertical="center"/>
      <protection hidden="1"/>
    </xf>
    <xf numFmtId="0" fontId="1" fillId="0" borderId="0" xfId="0" applyNumberFormat="1" applyFont="1" applyFill="1" applyBorder="1" applyAlignment="1" applyProtection="1">
      <alignment horizontal="left"/>
    </xf>
    <xf numFmtId="0" fontId="40" fillId="0" borderId="0" xfId="0" applyNumberFormat="1" applyFont="1" applyFill="1" applyBorder="1" applyAlignment="1">
      <alignment horizontal="left" vertical="top" wrapText="1"/>
    </xf>
    <xf numFmtId="0" fontId="1" fillId="0" borderId="0" xfId="0" applyNumberFormat="1" applyFont="1" applyFill="1" applyBorder="1" applyProtection="1"/>
    <xf numFmtId="0" fontId="41" fillId="0" borderId="0" xfId="0" applyNumberFormat="1" applyFont="1" applyFill="1" applyBorder="1" applyAlignment="1" applyProtection="1">
      <alignment horizontal="right"/>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pplyProtection="1">
      <alignment horizontal="center" vertical="center"/>
    </xf>
    <xf numFmtId="166" fontId="40" fillId="0" borderId="0" xfId="0" applyNumberFormat="1" applyFont="1" applyBorder="1" applyAlignment="1">
      <alignment horizontal="left" vertical="top" wrapText="1"/>
    </xf>
    <xf numFmtId="2" fontId="41" fillId="0" borderId="0" xfId="0" applyNumberFormat="1" applyFont="1" applyFill="1" applyBorder="1" applyAlignment="1" applyProtection="1">
      <alignment horizontal="right"/>
    </xf>
    <xf numFmtId="0" fontId="41" fillId="0" borderId="0" xfId="0" applyNumberFormat="1" applyFont="1" applyFill="1" applyBorder="1" applyAlignment="1" applyProtection="1">
      <alignment horizontal="right" vertical="top"/>
    </xf>
    <xf numFmtId="2" fontId="1" fillId="0" borderId="0" xfId="0" applyNumberFormat="1" applyFont="1" applyBorder="1" applyProtection="1">
      <protection locked="0"/>
    </xf>
    <xf numFmtId="166" fontId="1" fillId="0" borderId="0" xfId="0" applyNumberFormat="1" applyFont="1" applyBorder="1" applyAlignment="1" applyProtection="1">
      <alignment horizontal="left"/>
    </xf>
    <xf numFmtId="166" fontId="1" fillId="0" borderId="0" xfId="0" applyNumberFormat="1" applyFont="1" applyFill="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166" fontId="40" fillId="0" borderId="0" xfId="0" applyNumberFormat="1" applyFont="1" applyFill="1" applyBorder="1" applyAlignment="1">
      <alignment horizontal="left" vertical="top" wrapText="1"/>
    </xf>
    <xf numFmtId="2" fontId="1" fillId="0" borderId="0" xfId="0" applyNumberFormat="1" applyFont="1" applyFill="1" applyBorder="1" applyProtection="1">
      <protection locked="0"/>
    </xf>
    <xf numFmtId="0" fontId="1" fillId="0" borderId="0" xfId="0" applyFont="1" applyBorder="1"/>
    <xf numFmtId="0" fontId="1" fillId="0" borderId="0" xfId="0" applyFont="1" applyBorder="1" applyAlignment="1">
      <alignment horizontal="center"/>
    </xf>
    <xf numFmtId="0" fontId="1" fillId="0" borderId="0" xfId="0" applyFont="1" applyFill="1" applyBorder="1"/>
    <xf numFmtId="0" fontId="1" fillId="0" borderId="11" xfId="0" applyFont="1" applyBorder="1" applyProtection="1"/>
    <xf numFmtId="0" fontId="1" fillId="0" borderId="0" xfId="0" applyNumberFormat="1" applyFont="1" applyProtection="1"/>
    <xf numFmtId="0" fontId="1" fillId="0" borderId="0" xfId="0" applyFont="1" applyBorder="1" applyAlignment="1">
      <alignment horizontal="center" wrapText="1"/>
    </xf>
    <xf numFmtId="10" fontId="1" fillId="0" borderId="0" xfId="0" applyNumberFormat="1" applyFont="1" applyBorder="1" applyAlignment="1">
      <alignment horizontal="center"/>
    </xf>
    <xf numFmtId="166" fontId="0" fillId="0" borderId="0" xfId="0" applyNumberFormat="1" applyFont="1" applyBorder="1" applyAlignment="1" applyProtection="1">
      <alignment horizontal="left"/>
    </xf>
    <xf numFmtId="0" fontId="0" fillId="0" borderId="0" xfId="0" applyFont="1" applyProtection="1"/>
    <xf numFmtId="2" fontId="0" fillId="0" borderId="0" xfId="0" applyNumberFormat="1" applyFont="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30" fillId="0" borderId="0" xfId="0" applyFont="1" applyBorder="1" applyAlignment="1">
      <alignment horizontal="center"/>
    </xf>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44" fillId="0" borderId="0" xfId="0" applyFont="1" applyBorder="1"/>
    <xf numFmtId="0" fontId="29" fillId="0" borderId="0" xfId="0" applyFont="1" applyFill="1" applyBorder="1"/>
    <xf numFmtId="0" fontId="29" fillId="0" borderId="0" xfId="0" applyNumberFormat="1" applyFont="1" applyAlignment="1" applyProtection="1">
      <alignment horizontal="right"/>
    </xf>
    <xf numFmtId="0" fontId="29" fillId="0" borderId="0" xfId="0" applyFont="1" applyAlignment="1" applyProtection="1">
      <alignment horizontal="right"/>
    </xf>
    <xf numFmtId="0" fontId="29" fillId="0" borderId="0" xfId="0" applyFont="1" applyAlignment="1">
      <alignment wrapText="1"/>
    </xf>
    <xf numFmtId="0" fontId="29" fillId="0" borderId="0" xfId="0" applyFont="1" applyBorder="1" applyAlignment="1">
      <alignment wrapText="1"/>
    </xf>
    <xf numFmtId="0" fontId="29" fillId="0" borderId="0" xfId="0" applyFont="1" applyBorder="1" applyProtection="1"/>
    <xf numFmtId="166" fontId="45" fillId="0" borderId="0" xfId="0" applyNumberFormat="1" applyFont="1" applyBorder="1" applyAlignment="1">
      <alignment horizontal="left" vertical="top" wrapText="1"/>
    </xf>
    <xf numFmtId="0" fontId="43" fillId="0" borderId="0" xfId="0" applyNumberFormat="1" applyFont="1" applyFill="1" applyBorder="1" applyAlignment="1">
      <alignment wrapText="1"/>
    </xf>
    <xf numFmtId="0" fontId="46" fillId="0" borderId="0" xfId="0" applyFont="1" applyBorder="1"/>
    <xf numFmtId="0" fontId="43" fillId="0" borderId="0" xfId="0" applyFont="1" applyBorder="1"/>
    <xf numFmtId="0" fontId="43" fillId="0" borderId="0" xfId="0" applyNumberFormat="1" applyFont="1" applyBorder="1"/>
    <xf numFmtId="0" fontId="43" fillId="0" borderId="0" xfId="0" applyNumberFormat="1" applyFont="1" applyFill="1" applyBorder="1"/>
    <xf numFmtId="164" fontId="29" fillId="0" borderId="0" xfId="0" applyNumberFormat="1" applyFont="1" applyFill="1" applyBorder="1" applyAlignment="1" applyProtection="1">
      <protection hidden="1"/>
    </xf>
    <xf numFmtId="0" fontId="48" fillId="6" borderId="2" xfId="0" applyFont="1" applyFill="1" applyBorder="1" applyAlignment="1" applyProtection="1">
      <alignment horizontal="center" vertical="center"/>
    </xf>
    <xf numFmtId="0" fontId="6" fillId="6" borderId="12" xfId="0" applyFont="1" applyFill="1" applyBorder="1" applyAlignment="1" applyProtection="1">
      <alignment horizontal="center"/>
      <protection locked="0"/>
    </xf>
    <xf numFmtId="0" fontId="44" fillId="0" borderId="0" xfId="0" applyFont="1"/>
    <xf numFmtId="0" fontId="44" fillId="0" borderId="0" xfId="0" applyFont="1" applyAlignment="1" applyProtection="1">
      <alignment vertical="center"/>
    </xf>
    <xf numFmtId="0" fontId="0" fillId="0" borderId="26" xfId="0" applyBorder="1" applyProtection="1"/>
    <xf numFmtId="0" fontId="0" fillId="0" borderId="28" xfId="0" applyBorder="1" applyProtection="1"/>
    <xf numFmtId="0" fontId="50" fillId="0" borderId="27" xfId="0" applyNumberFormat="1" applyFont="1" applyBorder="1" applyAlignment="1">
      <alignment horizontal="left"/>
    </xf>
    <xf numFmtId="0" fontId="50" fillId="0" borderId="0" xfId="0" applyNumberFormat="1" applyFont="1" applyBorder="1" applyAlignment="1"/>
    <xf numFmtId="0" fontId="51" fillId="9" borderId="12" xfId="0" applyFont="1" applyFill="1" applyBorder="1" applyAlignment="1" applyProtection="1">
      <alignment horizontal="center" vertical="center"/>
      <protection locked="0"/>
    </xf>
    <xf numFmtId="0" fontId="50" fillId="0" borderId="28" xfId="0" applyNumberFormat="1" applyFont="1" applyBorder="1" applyAlignment="1"/>
    <xf numFmtId="0" fontId="50" fillId="0" borderId="29" xfId="0" applyNumberFormat="1" applyFont="1" applyBorder="1" applyAlignment="1">
      <alignment horizontal="left"/>
    </xf>
    <xf numFmtId="0" fontId="50" fillId="0" borderId="11" xfId="0" applyNumberFormat="1" applyFont="1" applyBorder="1" applyAlignment="1"/>
    <xf numFmtId="0" fontId="50" fillId="0" borderId="30" xfId="0" applyNumberFormat="1" applyFont="1" applyBorder="1" applyAlignment="1"/>
    <xf numFmtId="0" fontId="49" fillId="0" borderId="25" xfId="0" applyFont="1" applyBorder="1" applyAlignment="1" applyProtection="1">
      <alignment horizontal="left"/>
    </xf>
    <xf numFmtId="1" fontId="18" fillId="0" borderId="13" xfId="0" applyNumberFormat="1" applyFont="1" applyFill="1" applyBorder="1" applyAlignment="1" applyProtection="1">
      <alignment horizontal="center" vertical="center" wrapText="1"/>
    </xf>
    <xf numFmtId="1" fontId="49" fillId="0" borderId="27" xfId="0" applyNumberFormat="1" applyFont="1" applyFill="1" applyBorder="1" applyAlignment="1" applyProtection="1">
      <alignment horizontal="left" vertical="top"/>
    </xf>
    <xf numFmtId="1" fontId="18" fillId="0" borderId="0" xfId="0" applyNumberFormat="1" applyFont="1" applyFill="1" applyBorder="1" applyAlignment="1" applyProtection="1">
      <alignment horizontal="center" vertical="center" wrapText="1"/>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11" fillId="10" borderId="0" xfId="0" applyFont="1" applyFill="1" applyAlignment="1" applyProtection="1">
      <alignment horizontal="center" vertical="center"/>
    </xf>
    <xf numFmtId="0" fontId="36" fillId="6" borderId="14" xfId="0" applyNumberFormat="1" applyFont="1" applyFill="1" applyBorder="1" applyAlignment="1" applyProtection="1">
      <alignment horizontal="center" vertical="center"/>
    </xf>
    <xf numFmtId="0" fontId="36" fillId="6" borderId="13" xfId="0" applyNumberFormat="1" applyFont="1" applyFill="1" applyBorder="1" applyAlignment="1" applyProtection="1">
      <alignment horizontal="center" vertical="center"/>
    </xf>
    <xf numFmtId="0" fontId="3" fillId="6" borderId="15" xfId="0" applyNumberFormat="1" applyFont="1" applyFill="1" applyBorder="1" applyAlignment="1">
      <alignment horizontal="left" wrapText="1"/>
    </xf>
    <xf numFmtId="0" fontId="3" fillId="6" borderId="16" xfId="0" applyNumberFormat="1" applyFont="1" applyFill="1" applyBorder="1" applyAlignment="1">
      <alignment horizontal="left" wrapText="1"/>
    </xf>
    <xf numFmtId="0" fontId="3" fillId="6" borderId="17" xfId="0" applyNumberFormat="1" applyFont="1" applyFill="1" applyBorder="1" applyAlignment="1">
      <alignment horizontal="left"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142875</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ysClr val="window" lastClr="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Cannabis/Cigarette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“MJ_CIG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far left corner of Excel using the client’s initials or ID (Note: The title “client” will be used throughout this document and in the TLFB program. It is used interchangeably with titles such as“participant” and “volunteer.”) (Example- For John Smith you would save as TLFB MJ_CIG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A4 enter in the client’s ID.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Similarly, click on cell A2 and select either cigarettes or cannabis.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H6,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abSelected="1" workbookViewId="0">
      <selection activeCell="N6" sqref="N6"/>
    </sheetView>
  </sheetViews>
  <sheetFormatPr defaultColWidth="8.75" defaultRowHeight="12.75" x14ac:dyDescent="0.2"/>
  <cols>
    <col min="8" max="8" width="13.625" customWidth="1"/>
    <col min="13" max="13" width="9" customWidth="1"/>
  </cols>
  <sheetData>
    <row r="1" spans="1:13" ht="36" customHeight="1" x14ac:dyDescent="0.55000000000000004">
      <c r="A1" s="207" t="s">
        <v>119</v>
      </c>
      <c r="B1" s="207"/>
      <c r="C1" s="207"/>
      <c r="D1" s="207"/>
      <c r="E1" s="207"/>
      <c r="F1" s="207"/>
      <c r="G1" s="207"/>
      <c r="H1" s="207"/>
      <c r="I1" s="207"/>
      <c r="J1" s="207"/>
      <c r="K1" s="207"/>
      <c r="L1" s="207"/>
      <c r="M1" s="207"/>
    </row>
    <row r="2" spans="1:13" ht="12.75" customHeight="1" x14ac:dyDescent="0.2">
      <c r="A2" s="62"/>
      <c r="B2" s="62"/>
      <c r="C2" s="62"/>
      <c r="D2" s="62"/>
      <c r="E2" s="62"/>
      <c r="F2" s="62"/>
      <c r="G2" s="62"/>
      <c r="H2" s="62"/>
      <c r="I2" s="81"/>
      <c r="J2" s="81"/>
      <c r="K2" s="81"/>
      <c r="L2" s="81"/>
      <c r="M2" s="81"/>
    </row>
    <row r="3" spans="1:13" ht="18.75" customHeight="1" x14ac:dyDescent="0.35">
      <c r="A3" s="208" t="s">
        <v>120</v>
      </c>
      <c r="B3" s="208"/>
      <c r="C3" s="208"/>
      <c r="D3" s="208"/>
      <c r="E3" s="208"/>
      <c r="F3" s="208"/>
      <c r="G3" s="208"/>
      <c r="H3" s="208"/>
      <c r="I3" s="208"/>
      <c r="J3" s="208"/>
      <c r="K3" s="208"/>
      <c r="L3" s="208"/>
      <c r="M3" s="208"/>
    </row>
    <row r="4" spans="1:13" ht="15.75" customHeight="1" x14ac:dyDescent="0.3">
      <c r="A4" s="209" t="s">
        <v>145</v>
      </c>
      <c r="B4" s="209"/>
      <c r="C4" s="209"/>
      <c r="D4" s="209"/>
      <c r="E4" s="209"/>
      <c r="F4" s="209"/>
      <c r="G4" s="209"/>
      <c r="H4" s="209"/>
      <c r="I4" s="209"/>
      <c r="J4" s="209"/>
      <c r="K4" s="209"/>
      <c r="L4" s="209"/>
      <c r="M4" s="209"/>
    </row>
    <row r="5" spans="1:13" ht="12.75" customHeight="1" x14ac:dyDescent="0.2">
      <c r="A5" s="62"/>
      <c r="B5" s="62"/>
      <c r="C5" s="62"/>
      <c r="D5" s="62"/>
      <c r="E5" s="62"/>
      <c r="F5" s="62"/>
      <c r="G5" s="62"/>
      <c r="H5" s="62"/>
      <c r="I5" s="81"/>
      <c r="J5" s="81"/>
      <c r="K5" s="81"/>
      <c r="L5" s="81"/>
      <c r="M5" s="81"/>
    </row>
    <row r="6" spans="1:13" ht="15.75" customHeight="1" x14ac:dyDescent="0.25">
      <c r="A6" s="210" t="s">
        <v>189</v>
      </c>
      <c r="B6" s="210"/>
      <c r="C6" s="210"/>
      <c r="D6" s="210"/>
      <c r="E6" s="210"/>
      <c r="F6" s="210"/>
      <c r="G6" s="210"/>
      <c r="H6" s="210"/>
      <c r="I6" s="210"/>
      <c r="J6" s="210"/>
      <c r="K6" s="210"/>
      <c r="L6" s="210"/>
      <c r="M6" s="210"/>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0"/>
  <sheetViews>
    <sheetView workbookViewId="0">
      <selection activeCell="L6" sqref="L6"/>
    </sheetView>
  </sheetViews>
  <sheetFormatPr defaultColWidth="8.75" defaultRowHeight="12.75" x14ac:dyDescent="0.2"/>
  <cols>
    <col min="1" max="16384" width="8.75" style="52"/>
  </cols>
  <sheetData>
    <row r="1" spans="1:11" ht="36" x14ac:dyDescent="0.55000000000000004">
      <c r="A1" s="207" t="s">
        <v>119</v>
      </c>
      <c r="B1" s="207"/>
      <c r="C1" s="207"/>
      <c r="D1" s="207"/>
      <c r="E1" s="207"/>
      <c r="F1" s="207"/>
      <c r="G1" s="207"/>
      <c r="H1" s="207"/>
      <c r="I1" s="207"/>
      <c r="J1" s="207"/>
      <c r="K1" s="207"/>
    </row>
    <row r="3" spans="1:11" ht="23.25" x14ac:dyDescent="0.35">
      <c r="A3" s="211" t="s">
        <v>120</v>
      </c>
      <c r="B3" s="211"/>
      <c r="C3" s="211"/>
      <c r="D3" s="211"/>
      <c r="E3" s="211"/>
      <c r="F3" s="211"/>
      <c r="G3" s="211"/>
      <c r="H3" s="211"/>
      <c r="I3" s="211"/>
      <c r="J3" s="211"/>
      <c r="K3" s="211"/>
    </row>
    <row r="4" spans="1:11" ht="18.75" x14ac:dyDescent="0.3">
      <c r="A4" s="212" t="s">
        <v>145</v>
      </c>
      <c r="B4" s="212"/>
      <c r="C4" s="212"/>
      <c r="D4" s="212"/>
      <c r="E4" s="212"/>
      <c r="F4" s="212"/>
      <c r="G4" s="212"/>
      <c r="H4" s="212"/>
      <c r="I4" s="212"/>
      <c r="J4" s="212"/>
      <c r="K4" s="212"/>
    </row>
    <row r="6" spans="1:11" ht="12.75" customHeight="1" x14ac:dyDescent="0.25">
      <c r="A6" s="210" t="s">
        <v>191</v>
      </c>
      <c r="B6" s="210"/>
      <c r="C6" s="210"/>
      <c r="D6" s="210"/>
      <c r="E6" s="210"/>
      <c r="F6" s="210"/>
      <c r="G6" s="210"/>
      <c r="H6" s="210"/>
      <c r="I6" s="210"/>
      <c r="J6" s="210"/>
      <c r="K6" s="210"/>
    </row>
    <row r="8" spans="1:11" ht="14.25" customHeight="1" x14ac:dyDescent="0.25">
      <c r="A8" s="58" t="s">
        <v>192</v>
      </c>
    </row>
    <row r="9" spans="1:11" ht="15.75" x14ac:dyDescent="0.25">
      <c r="A9" s="56" t="s">
        <v>121</v>
      </c>
    </row>
    <row r="10" spans="1:11" ht="11.25" customHeight="1" x14ac:dyDescent="0.2"/>
    <row r="11" spans="1:11" ht="15.75" x14ac:dyDescent="0.25">
      <c r="B11" s="53" t="s">
        <v>124</v>
      </c>
    </row>
    <row r="12" spans="1:11" ht="7.5" customHeight="1" x14ac:dyDescent="0.2"/>
    <row r="13" spans="1:11" ht="15.75" x14ac:dyDescent="0.25">
      <c r="B13" s="53" t="s">
        <v>125</v>
      </c>
    </row>
    <row r="15" spans="1:11" ht="15.75" x14ac:dyDescent="0.25">
      <c r="B15" s="53" t="s">
        <v>126</v>
      </c>
    </row>
    <row r="16" spans="1:11" ht="15.75" x14ac:dyDescent="0.25">
      <c r="B16" s="64"/>
    </row>
    <row r="17" spans="1:2" ht="15.75" x14ac:dyDescent="0.25">
      <c r="A17" s="54" t="s">
        <v>24</v>
      </c>
    </row>
    <row r="18" spans="1:2" ht="15.75" x14ac:dyDescent="0.25">
      <c r="B18" s="56" t="s">
        <v>128</v>
      </c>
    </row>
    <row r="19" spans="1:2" ht="15.75" x14ac:dyDescent="0.25">
      <c r="B19" s="56" t="s">
        <v>193</v>
      </c>
    </row>
    <row r="20" spans="1:2" ht="15.75" x14ac:dyDescent="0.25">
      <c r="B20" s="56" t="s">
        <v>194</v>
      </c>
    </row>
    <row r="21" spans="1:2" ht="15.75" x14ac:dyDescent="0.25">
      <c r="B21" s="55" t="s">
        <v>122</v>
      </c>
    </row>
    <row r="22" spans="1:2" ht="15.75" x14ac:dyDescent="0.25">
      <c r="B22" s="56"/>
    </row>
    <row r="23" spans="1:2" ht="18.75" x14ac:dyDescent="0.3">
      <c r="A23" s="55" t="s">
        <v>123</v>
      </c>
    </row>
    <row r="24" spans="1:2" ht="15.75" x14ac:dyDescent="0.25">
      <c r="B24" s="56" t="s">
        <v>127</v>
      </c>
    </row>
    <row r="25" spans="1:2" ht="15.75" x14ac:dyDescent="0.25">
      <c r="B25" s="56" t="s">
        <v>196</v>
      </c>
    </row>
    <row r="26" spans="1:2" ht="15.75" x14ac:dyDescent="0.25">
      <c r="B26" s="59" t="s">
        <v>197</v>
      </c>
    </row>
    <row r="27" spans="1:2" ht="15.75" x14ac:dyDescent="0.25">
      <c r="B27" s="56" t="s">
        <v>195</v>
      </c>
    </row>
    <row r="29" spans="1:2" ht="15.75" x14ac:dyDescent="0.25">
      <c r="A29" s="55" t="s">
        <v>102</v>
      </c>
    </row>
    <row r="30" spans="1:2" ht="15.75" x14ac:dyDescent="0.25">
      <c r="B30" s="56" t="s">
        <v>198</v>
      </c>
    </row>
    <row r="31" spans="1:2" ht="15.75" x14ac:dyDescent="0.25">
      <c r="B31" s="56" t="s">
        <v>199</v>
      </c>
    </row>
    <row r="32" spans="1:2" ht="15.75" x14ac:dyDescent="0.25">
      <c r="B32" s="56" t="s">
        <v>200</v>
      </c>
    </row>
    <row r="33" spans="1:17" ht="15.75" x14ac:dyDescent="0.25">
      <c r="B33" s="56" t="s">
        <v>201</v>
      </c>
    </row>
    <row r="34" spans="1:17" x14ac:dyDescent="0.2">
      <c r="M34" s="62"/>
      <c r="N34" s="62"/>
      <c r="O34" s="62"/>
      <c r="P34" s="62"/>
      <c r="Q34" s="63"/>
    </row>
    <row r="35" spans="1:17" ht="15.75" x14ac:dyDescent="0.25">
      <c r="B35" s="57" t="s">
        <v>202</v>
      </c>
    </row>
    <row r="37" spans="1:17" ht="15.75" x14ac:dyDescent="0.25">
      <c r="A37" s="55" t="s">
        <v>155</v>
      </c>
    </row>
    <row r="38" spans="1:17" ht="15.75" x14ac:dyDescent="0.25">
      <c r="B38" s="56" t="s">
        <v>129</v>
      </c>
    </row>
    <row r="40" spans="1:17" ht="15.75" x14ac:dyDescent="0.25">
      <c r="B40" s="56" t="s">
        <v>156</v>
      </c>
    </row>
    <row r="41" spans="1:17" ht="15.75" x14ac:dyDescent="0.25">
      <c r="C41" s="56"/>
    </row>
    <row r="42" spans="1:17" ht="15.75" x14ac:dyDescent="0.25">
      <c r="B42" s="56" t="s">
        <v>157</v>
      </c>
    </row>
    <row r="43" spans="1:17" ht="15.75" x14ac:dyDescent="0.25">
      <c r="B43" s="56" t="s">
        <v>130</v>
      </c>
    </row>
    <row r="45" spans="1:17" ht="15.75" x14ac:dyDescent="0.25">
      <c r="A45" s="60"/>
      <c r="B45" s="56" t="s">
        <v>131</v>
      </c>
    </row>
    <row r="46" spans="1:17" ht="15.75" x14ac:dyDescent="0.25">
      <c r="B46" s="56" t="s">
        <v>158</v>
      </c>
    </row>
    <row r="47" spans="1:17" ht="15.75" x14ac:dyDescent="0.25">
      <c r="A47" s="60"/>
    </row>
    <row r="48" spans="1:17" ht="15.75" x14ac:dyDescent="0.25">
      <c r="B48" s="59" t="s">
        <v>134</v>
      </c>
    </row>
    <row r="50" spans="1:1" ht="18.75" x14ac:dyDescent="0.3">
      <c r="A50" s="61" t="s">
        <v>132</v>
      </c>
    </row>
  </sheetData>
  <mergeCells count="4">
    <mergeCell ref="A1:K1"/>
    <mergeCell ref="A3:K3"/>
    <mergeCell ref="A4:K4"/>
    <mergeCell ref="A6:K6"/>
  </mergeCells>
  <phoneticPr fontId="5"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G28" sqref="G2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Y1" s="3"/>
      <c r="AF1" s="3"/>
      <c r="AG1" s="3"/>
      <c r="AH1" s="3"/>
      <c r="AI1" s="3"/>
      <c r="AJ1" s="3"/>
    </row>
    <row r="2" spans="1:36" customFormat="1" ht="15.75" thickBot="1" x14ac:dyDescent="0.3">
      <c r="A2" s="216" t="s">
        <v>152</v>
      </c>
      <c r="B2" s="217"/>
      <c r="C2" s="217"/>
      <c r="D2" s="217"/>
      <c r="E2" s="217"/>
      <c r="F2" s="217"/>
      <c r="G2" s="217"/>
      <c r="H2" s="218"/>
      <c r="I2" s="2"/>
      <c r="J2" s="97">
        <f ca="1">D4+1</f>
        <v>42309</v>
      </c>
      <c r="K2" s="4"/>
      <c r="L2" s="192" t="s">
        <v>203</v>
      </c>
      <c r="M2" s="4"/>
      <c r="N2" s="4"/>
      <c r="O2" s="4"/>
      <c r="P2" s="5"/>
      <c r="Q2" s="5"/>
      <c r="R2" s="5"/>
      <c r="S2" s="3"/>
      <c r="T2" s="3"/>
      <c r="U2" s="3"/>
      <c r="V2" s="3"/>
      <c r="W2" s="3"/>
      <c r="X2" s="169" t="s">
        <v>152</v>
      </c>
      <c r="Y2" s="3"/>
      <c r="AF2" s="3"/>
      <c r="AG2" s="3"/>
      <c r="AH2" s="3"/>
      <c r="AI2" s="3"/>
      <c r="AJ2" s="3"/>
    </row>
    <row r="3" spans="1:36" ht="32.25" customHeight="1" x14ac:dyDescent="0.25">
      <c r="A3" s="34" t="s">
        <v>23</v>
      </c>
      <c r="B3" s="35" t="s">
        <v>100</v>
      </c>
      <c r="C3" s="36" t="s">
        <v>144</v>
      </c>
      <c r="D3" s="37" t="s">
        <v>110</v>
      </c>
      <c r="E3" s="32" t="s">
        <v>105</v>
      </c>
      <c r="F3" s="35" t="s">
        <v>133</v>
      </c>
      <c r="G3" s="38" t="s">
        <v>21</v>
      </c>
      <c r="H3" s="100" t="s">
        <v>103</v>
      </c>
      <c r="I3" s="101" t="s">
        <v>104</v>
      </c>
      <c r="J3" s="114" t="s">
        <v>150</v>
      </c>
      <c r="L3" s="192" t="s">
        <v>204</v>
      </c>
      <c r="N3" s="6"/>
      <c r="O3" s="6"/>
      <c r="P3" s="6"/>
      <c r="Q3" s="6"/>
      <c r="R3" s="6"/>
      <c r="S3" s="6"/>
      <c r="T3" s="6"/>
      <c r="U3" s="6"/>
      <c r="V3" s="6"/>
      <c r="W3" s="6"/>
      <c r="X3" s="189" t="s">
        <v>153</v>
      </c>
      <c r="Y3" s="3"/>
    </row>
    <row r="4" spans="1:36" ht="14.25" customHeight="1" thickBot="1" x14ac:dyDescent="0.3">
      <c r="A4" s="89">
        <v>1</v>
      </c>
      <c r="B4" s="87" t="s">
        <v>101</v>
      </c>
      <c r="C4" s="88">
        <f ca="1">H6-1</f>
        <v>42338</v>
      </c>
      <c r="D4" s="24">
        <f ca="1">C4-30</f>
        <v>42308</v>
      </c>
      <c r="E4" s="99">
        <f ca="1">C4+A208</f>
        <v>42343</v>
      </c>
      <c r="F4" s="89"/>
      <c r="G4" s="29">
        <f>SUM(W10:W25)</f>
        <v>0</v>
      </c>
      <c r="H4" s="102">
        <f>30-G4</f>
        <v>30</v>
      </c>
      <c r="I4" s="101" t="str">
        <f>IF(H4=0,"Complete","Not Complete Yet")</f>
        <v>Not Complete Yet</v>
      </c>
      <c r="J4" s="98">
        <f ca="1">C4</f>
        <v>42338</v>
      </c>
      <c r="L4" s="192" t="s">
        <v>205</v>
      </c>
      <c r="N4" s="6"/>
      <c r="O4" s="6"/>
      <c r="P4" s="6"/>
      <c r="Q4" s="6"/>
      <c r="R4" s="6"/>
      <c r="S4" s="6"/>
      <c r="T4" s="6"/>
      <c r="U4" s="6"/>
      <c r="V4" s="6"/>
      <c r="W4" s="6"/>
      <c r="X4" s="3"/>
      <c r="Y4" s="3"/>
    </row>
    <row r="5" spans="1:36" ht="6.75" customHeight="1" x14ac:dyDescent="0.25">
      <c r="B5" s="65">
        <f>IF(B4="Male",1,2)</f>
        <v>1</v>
      </c>
      <c r="L5" s="192" t="s">
        <v>206</v>
      </c>
      <c r="N5" s="6"/>
      <c r="O5" s="6"/>
      <c r="P5" s="6"/>
      <c r="Q5" s="6"/>
      <c r="R5" s="6"/>
      <c r="S5" s="6"/>
      <c r="T5" s="6"/>
      <c r="U5" s="6"/>
      <c r="V5" s="6"/>
      <c r="W5" s="6"/>
      <c r="X5" s="137"/>
      <c r="Y5" s="137"/>
    </row>
    <row r="6" spans="1:36" ht="19.5" customHeight="1" thickBot="1" x14ac:dyDescent="0.25">
      <c r="A6" s="213" t="s">
        <v>111</v>
      </c>
      <c r="B6" s="213"/>
      <c r="C6" s="213"/>
      <c r="D6" s="213"/>
      <c r="E6" s="213"/>
      <c r="F6" s="213"/>
      <c r="G6" s="213"/>
      <c r="H6" s="120">
        <f ca="1">TODAY()</f>
        <v>42339</v>
      </c>
      <c r="I6" s="103" t="s">
        <v>148</v>
      </c>
      <c r="J6" s="190" t="s">
        <v>190</v>
      </c>
      <c r="L6" s="193" t="s">
        <v>207</v>
      </c>
      <c r="N6" s="6"/>
      <c r="O6" s="6"/>
      <c r="P6" s="6"/>
      <c r="Q6" s="6"/>
      <c r="R6" s="6"/>
      <c r="S6" s="6"/>
      <c r="T6" s="6"/>
      <c r="U6" s="6"/>
      <c r="V6" s="6"/>
      <c r="W6" s="6"/>
      <c r="X6" s="138"/>
      <c r="Y6" s="138"/>
    </row>
    <row r="7" spans="1:36" s="28" customFormat="1" ht="23.25" customHeight="1" thickBot="1" x14ac:dyDescent="0.3">
      <c r="A7" s="116" t="s">
        <v>136</v>
      </c>
      <c r="B7" s="116" t="s">
        <v>137</v>
      </c>
      <c r="C7" s="117" t="s">
        <v>138</v>
      </c>
      <c r="D7" s="116" t="s">
        <v>139</v>
      </c>
      <c r="E7" s="117" t="s">
        <v>140</v>
      </c>
      <c r="F7" s="116" t="s">
        <v>141</v>
      </c>
      <c r="G7" s="118" t="s">
        <v>142</v>
      </c>
      <c r="H7" s="75"/>
      <c r="I7" s="33"/>
      <c r="J7" s="191"/>
      <c r="N7" s="162"/>
      <c r="O7" s="162"/>
      <c r="P7" s="162"/>
      <c r="Q7" s="162"/>
      <c r="R7" s="162"/>
      <c r="S7" s="162"/>
      <c r="T7" s="162"/>
      <c r="U7" s="162"/>
      <c r="V7" s="162"/>
      <c r="W7" s="162"/>
      <c r="X7" s="3"/>
      <c r="Y7" s="138"/>
    </row>
    <row r="8" spans="1:36" ht="20.25" customHeight="1" x14ac:dyDescent="0.2">
      <c r="A8" s="104">
        <f t="shared" ref="A8:F8" ca="1" si="0">B8-1</f>
        <v>42302</v>
      </c>
      <c r="B8" s="104">
        <f t="shared" ca="1" si="0"/>
        <v>42303</v>
      </c>
      <c r="C8" s="105">
        <f t="shared" ca="1" si="0"/>
        <v>42304</v>
      </c>
      <c r="D8" s="104">
        <f t="shared" ca="1" si="0"/>
        <v>42305</v>
      </c>
      <c r="E8" s="104">
        <f t="shared" ca="1" si="0"/>
        <v>42306</v>
      </c>
      <c r="F8" s="104">
        <f t="shared" ca="1" si="0"/>
        <v>42307</v>
      </c>
      <c r="G8" s="106">
        <f ca="1">A11-1</f>
        <v>42308</v>
      </c>
      <c r="H8" s="214" t="s">
        <v>143</v>
      </c>
      <c r="I8" s="215"/>
      <c r="J8" s="215"/>
      <c r="N8" s="6"/>
      <c r="O8" s="6"/>
      <c r="P8" s="6"/>
      <c r="Q8" s="6"/>
      <c r="R8" s="6"/>
      <c r="S8" s="82" t="s">
        <v>106</v>
      </c>
      <c r="T8" s="83" t="s">
        <v>107</v>
      </c>
      <c r="U8" s="83"/>
      <c r="V8" s="83" t="s">
        <v>109</v>
      </c>
      <c r="W8" s="83" t="s">
        <v>20</v>
      </c>
      <c r="X8" s="3"/>
      <c r="Y8" s="3"/>
    </row>
    <row r="9" spans="1:36" ht="12.75" customHeight="1" x14ac:dyDescent="0.2">
      <c r="A9" s="107"/>
      <c r="B9" s="108"/>
      <c r="C9" s="109"/>
      <c r="D9" s="108"/>
      <c r="E9" s="110"/>
      <c r="F9" s="107"/>
      <c r="G9" s="111"/>
      <c r="H9" s="79"/>
      <c r="I9"/>
      <c r="J9"/>
      <c r="K9"/>
      <c r="L9"/>
      <c r="M9"/>
      <c r="N9" s="6"/>
      <c r="O9" s="6"/>
      <c r="P9" s="6"/>
      <c r="Q9" s="6"/>
      <c r="R9" s="6"/>
      <c r="S9" s="66"/>
      <c r="T9" s="66"/>
      <c r="U9" s="66"/>
      <c r="V9" s="66"/>
      <c r="W9" s="66"/>
      <c r="X9" s="3"/>
      <c r="Y9" s="3"/>
    </row>
    <row r="10" spans="1:36" ht="39.75" customHeight="1" x14ac:dyDescent="0.2">
      <c r="A10" s="39"/>
      <c r="B10" s="39"/>
      <c r="C10" s="39"/>
      <c r="D10" s="39"/>
      <c r="E10" s="39"/>
      <c r="F10" s="39"/>
      <c r="G10" s="39"/>
      <c r="H10" s="79"/>
      <c r="J10" s="79"/>
      <c r="K10" s="79"/>
      <c r="L10" s="79"/>
      <c r="M10"/>
      <c r="N10" s="6"/>
      <c r="O10" s="6"/>
      <c r="P10" s="6"/>
      <c r="Q10" s="6"/>
      <c r="R10" s="6"/>
      <c r="S10" s="67">
        <f>SUM(A10:G10)</f>
        <v>0</v>
      </c>
      <c r="T10" s="67">
        <f>COUNTIF(A10:G10,"0")</f>
        <v>0</v>
      </c>
      <c r="U10" s="68"/>
      <c r="V10" s="68">
        <f>COUNTIF(A10:G10,"&gt;0")</f>
        <v>0</v>
      </c>
      <c r="W10" s="69">
        <f>T10+V10</f>
        <v>0</v>
      </c>
      <c r="X10" s="3"/>
      <c r="Y10" s="3"/>
    </row>
    <row r="11" spans="1:36" ht="20.25" customHeight="1" x14ac:dyDescent="0.2">
      <c r="A11" s="112">
        <f t="shared" ref="A11:F11" ca="1" si="1">B11-1</f>
        <v>42309</v>
      </c>
      <c r="B11" s="112">
        <f t="shared" ca="1" si="1"/>
        <v>42310</v>
      </c>
      <c r="C11" s="112">
        <f t="shared" ca="1" si="1"/>
        <v>42311</v>
      </c>
      <c r="D11" s="112">
        <f t="shared" ca="1" si="1"/>
        <v>42312</v>
      </c>
      <c r="E11" s="112">
        <f t="shared" ca="1" si="1"/>
        <v>42313</v>
      </c>
      <c r="F11" s="112">
        <f t="shared" ca="1" si="1"/>
        <v>42314</v>
      </c>
      <c r="G11" s="112">
        <f ca="1">A14-1</f>
        <v>42315</v>
      </c>
      <c r="H11" s="79"/>
      <c r="J11" s="79"/>
      <c r="K11" s="79"/>
      <c r="L11"/>
      <c r="M11"/>
      <c r="N11" s="6"/>
      <c r="O11" s="6"/>
      <c r="P11" s="163"/>
      <c r="Q11" s="163"/>
      <c r="R11" s="163"/>
      <c r="S11" s="66"/>
      <c r="T11" s="66"/>
      <c r="U11" s="84"/>
      <c r="V11" s="84"/>
      <c r="W11" s="84"/>
      <c r="X11" s="3"/>
      <c r="Y11" s="3"/>
    </row>
    <row r="12" spans="1:36" ht="12.75" customHeight="1" x14ac:dyDescent="0.2">
      <c r="A12" s="107"/>
      <c r="B12" s="108"/>
      <c r="C12" s="109"/>
      <c r="D12" s="108"/>
      <c r="E12" s="110"/>
      <c r="F12" s="107"/>
      <c r="G12" s="111"/>
      <c r="H12" s="79"/>
      <c r="J12" s="79"/>
      <c r="K12" s="79"/>
      <c r="L12" s="79"/>
      <c r="M12"/>
      <c r="N12" s="6"/>
      <c r="O12" s="6"/>
      <c r="P12" s="6"/>
      <c r="Q12" s="6"/>
      <c r="R12" s="6"/>
      <c r="S12" s="66"/>
      <c r="T12" s="66"/>
      <c r="U12" s="68"/>
      <c r="V12" s="68"/>
      <c r="W12" s="66"/>
      <c r="X12" s="3"/>
      <c r="Y12" s="3"/>
    </row>
    <row r="13" spans="1:36" ht="39.75" customHeight="1" x14ac:dyDescent="0.2">
      <c r="A13" s="39"/>
      <c r="B13" s="39"/>
      <c r="C13" s="39"/>
      <c r="D13" s="39"/>
      <c r="E13" s="39"/>
      <c r="F13" s="39"/>
      <c r="G13" s="39"/>
      <c r="H13" s="79"/>
      <c r="J13" s="79"/>
      <c r="K13"/>
      <c r="L13"/>
      <c r="M13"/>
      <c r="N13" s="6"/>
      <c r="O13" s="6"/>
      <c r="P13" s="6"/>
      <c r="Q13" s="6"/>
      <c r="R13" s="6"/>
      <c r="S13" s="67">
        <f>SUM(A13:G13)</f>
        <v>0</v>
      </c>
      <c r="T13" s="67">
        <f>COUNTIF(A13:G13,"0")</f>
        <v>0</v>
      </c>
      <c r="U13" s="68"/>
      <c r="V13" s="68">
        <f>COUNTIF(A13:G13,"&gt;0")</f>
        <v>0</v>
      </c>
      <c r="W13" s="69">
        <f>T13+V13</f>
        <v>0</v>
      </c>
      <c r="Y13" s="139"/>
    </row>
    <row r="14" spans="1:36" ht="20.25" customHeight="1" x14ac:dyDescent="0.2">
      <c r="A14" s="112">
        <f t="shared" ref="A14:F14" ca="1" si="2">B14-1</f>
        <v>42316</v>
      </c>
      <c r="B14" s="112">
        <f t="shared" ca="1" si="2"/>
        <v>42317</v>
      </c>
      <c r="C14" s="112">
        <f t="shared" ca="1" si="2"/>
        <v>42318</v>
      </c>
      <c r="D14" s="112">
        <f t="shared" ca="1" si="2"/>
        <v>42319</v>
      </c>
      <c r="E14" s="115">
        <f t="shared" ca="1" si="2"/>
        <v>42320</v>
      </c>
      <c r="F14" s="112">
        <f t="shared" ca="1" si="2"/>
        <v>42321</v>
      </c>
      <c r="G14" s="112">
        <f ca="1">A17-1</f>
        <v>42322</v>
      </c>
      <c r="H14" s="79"/>
      <c r="J14" s="79"/>
      <c r="K14" s="79"/>
      <c r="L14"/>
      <c r="M14"/>
      <c r="N14" s="6"/>
      <c r="O14" s="6"/>
      <c r="P14" s="6"/>
      <c r="Q14" s="6"/>
      <c r="R14" s="6"/>
      <c r="S14" s="83"/>
      <c r="T14" s="83"/>
      <c r="U14" s="68"/>
      <c r="V14" s="68"/>
      <c r="W14" s="84"/>
      <c r="X14" s="3"/>
      <c r="Y14" s="3"/>
    </row>
    <row r="15" spans="1:36" x14ac:dyDescent="0.2">
      <c r="A15" s="107"/>
      <c r="B15" s="110"/>
      <c r="C15" s="109"/>
      <c r="D15" s="108"/>
      <c r="E15" s="110"/>
      <c r="F15" s="108"/>
      <c r="G15" s="111"/>
      <c r="H15" s="79"/>
      <c r="J15" s="79"/>
      <c r="K15"/>
      <c r="L15"/>
      <c r="M15"/>
      <c r="N15" s="6"/>
      <c r="O15" s="6"/>
      <c r="P15" s="6"/>
      <c r="Q15" s="6"/>
      <c r="R15" s="6"/>
      <c r="S15" s="66"/>
      <c r="T15" s="66"/>
      <c r="U15" s="84"/>
      <c r="V15" s="84"/>
      <c r="W15" s="66"/>
      <c r="X15" s="6"/>
      <c r="Y15" s="6"/>
    </row>
    <row r="16" spans="1:36" ht="39.75" customHeight="1" x14ac:dyDescent="0.2">
      <c r="A16" s="39"/>
      <c r="B16" s="39"/>
      <c r="C16" s="39"/>
      <c r="D16" s="39"/>
      <c r="E16" s="39"/>
      <c r="F16" s="39"/>
      <c r="G16" s="39"/>
      <c r="H16" s="79"/>
      <c r="J16" s="79"/>
      <c r="K16" s="79"/>
      <c r="L16" s="79"/>
      <c r="M16" s="79"/>
      <c r="N16" s="6"/>
      <c r="O16" s="6"/>
      <c r="P16" s="6"/>
      <c r="Q16" s="6"/>
      <c r="R16" s="6"/>
      <c r="S16" s="67">
        <f>SUM(A16:G16)</f>
        <v>0</v>
      </c>
      <c r="T16" s="67">
        <f>COUNTIF(A16:G16,"0")</f>
        <v>0</v>
      </c>
      <c r="U16" s="68"/>
      <c r="V16" s="68">
        <f>COUNTIF(A16:G16,"&gt;0")</f>
        <v>0</v>
      </c>
      <c r="W16" s="69">
        <f>T16+V16</f>
        <v>0</v>
      </c>
      <c r="X16" s="66"/>
    </row>
    <row r="17" spans="1:24" ht="20.25" customHeight="1" x14ac:dyDescent="0.2">
      <c r="A17" s="112">
        <f t="shared" ref="A17:F17" ca="1" si="3">B17-1</f>
        <v>42323</v>
      </c>
      <c r="B17" s="112">
        <f t="shared" ca="1" si="3"/>
        <v>42324</v>
      </c>
      <c r="C17" s="112">
        <f t="shared" ca="1" si="3"/>
        <v>42325</v>
      </c>
      <c r="D17" s="112">
        <f t="shared" ca="1" si="3"/>
        <v>42326</v>
      </c>
      <c r="E17" s="112">
        <f t="shared" ca="1" si="3"/>
        <v>42327</v>
      </c>
      <c r="F17" s="112">
        <f t="shared" ca="1" si="3"/>
        <v>42328</v>
      </c>
      <c r="G17" s="112">
        <f ca="1">A20-1</f>
        <v>42329</v>
      </c>
      <c r="H17" s="79"/>
      <c r="J17" s="79"/>
      <c r="K17" s="79"/>
      <c r="L17" s="79"/>
      <c r="M17"/>
      <c r="N17" s="6"/>
      <c r="O17" s="6"/>
      <c r="P17" s="6"/>
      <c r="Q17" s="6"/>
      <c r="R17" s="6"/>
      <c r="S17" s="66"/>
      <c r="T17" s="83"/>
      <c r="U17" s="84"/>
      <c r="V17" s="84"/>
      <c r="W17" s="84"/>
      <c r="X17" s="66"/>
    </row>
    <row r="18" spans="1:24" ht="12.75" customHeight="1" x14ac:dyDescent="0.2">
      <c r="A18" s="110"/>
      <c r="B18" s="110"/>
      <c r="C18" s="109"/>
      <c r="D18" s="108"/>
      <c r="E18" s="110"/>
      <c r="F18" s="108"/>
      <c r="G18" s="111"/>
      <c r="H18" s="79"/>
      <c r="I18"/>
      <c r="J18"/>
      <c r="K18"/>
      <c r="L18"/>
      <c r="M18"/>
      <c r="N18" s="6"/>
      <c r="O18" s="6"/>
      <c r="P18" s="6"/>
      <c r="Q18" s="6"/>
      <c r="R18" s="6"/>
      <c r="S18" s="66"/>
      <c r="T18" s="66"/>
      <c r="U18" s="68"/>
      <c r="V18" s="68"/>
      <c r="W18" s="69"/>
      <c r="X18" s="66"/>
    </row>
    <row r="19" spans="1:24" ht="39.75" customHeight="1" x14ac:dyDescent="0.2">
      <c r="A19" s="39"/>
      <c r="B19" s="39"/>
      <c r="C19" s="39"/>
      <c r="D19" s="39"/>
      <c r="E19" s="39"/>
      <c r="F19" s="39"/>
      <c r="G19" s="39"/>
      <c r="H19" s="79"/>
      <c r="J19" s="79"/>
      <c r="K19" s="79"/>
      <c r="L19"/>
      <c r="M19"/>
      <c r="N19" s="6"/>
      <c r="O19" s="6"/>
      <c r="P19" s="6"/>
      <c r="Q19" s="6"/>
      <c r="R19" s="6"/>
      <c r="S19" s="67">
        <f>SUM(A19:G19)</f>
        <v>0</v>
      </c>
      <c r="T19" s="67">
        <f>COUNTIF(A19:G19,"0")</f>
        <v>0</v>
      </c>
      <c r="U19" s="68"/>
      <c r="V19" s="68">
        <f>COUNTIF(A19:G19,"&gt;0")</f>
        <v>0</v>
      </c>
      <c r="W19" s="69">
        <f>T19+V19</f>
        <v>0</v>
      </c>
      <c r="X19" s="66"/>
    </row>
    <row r="20" spans="1:24" ht="20.25" customHeight="1" x14ac:dyDescent="0.2">
      <c r="A20" s="112">
        <f t="shared" ref="A20:F20" ca="1" si="4">B20-1</f>
        <v>42330</v>
      </c>
      <c r="B20" s="112">
        <f t="shared" ca="1" si="4"/>
        <v>42331</v>
      </c>
      <c r="C20" s="112">
        <f t="shared" ca="1" si="4"/>
        <v>42332</v>
      </c>
      <c r="D20" s="112">
        <f t="shared" ca="1" si="4"/>
        <v>42333</v>
      </c>
      <c r="E20" s="112">
        <f t="shared" ca="1" si="4"/>
        <v>42334</v>
      </c>
      <c r="F20" s="112">
        <f t="shared" ca="1" si="4"/>
        <v>42335</v>
      </c>
      <c r="G20" s="112">
        <f ca="1">A23-1</f>
        <v>42336</v>
      </c>
      <c r="H20" s="79"/>
      <c r="J20" s="79"/>
      <c r="K20" s="79"/>
      <c r="L20"/>
      <c r="M20"/>
      <c r="N20" s="6"/>
      <c r="O20" s="6"/>
      <c r="P20" s="6"/>
      <c r="Q20" s="6"/>
      <c r="R20" s="6"/>
      <c r="S20" s="83"/>
      <c r="T20" s="83"/>
      <c r="U20" s="68"/>
      <c r="V20" s="68"/>
      <c r="W20" s="69"/>
      <c r="X20" s="66"/>
    </row>
    <row r="21" spans="1:24" ht="12.75" customHeight="1" x14ac:dyDescent="0.2">
      <c r="A21" s="110"/>
      <c r="B21" s="110"/>
      <c r="C21" s="109"/>
      <c r="D21" s="108"/>
      <c r="E21" s="110"/>
      <c r="F21" s="108"/>
      <c r="G21" s="111"/>
      <c r="H21" s="79"/>
      <c r="J21" s="79"/>
      <c r="K21" s="79"/>
      <c r="L21"/>
      <c r="M21"/>
      <c r="N21" s="6"/>
      <c r="O21" s="6"/>
      <c r="P21" s="6"/>
      <c r="Q21" s="6"/>
      <c r="R21" s="6"/>
      <c r="S21" s="66"/>
      <c r="T21" s="66"/>
      <c r="U21" s="66"/>
      <c r="V21" s="66"/>
      <c r="W21" s="84"/>
      <c r="X21" s="66"/>
    </row>
    <row r="22" spans="1:24" ht="39.75" customHeight="1" x14ac:dyDescent="0.2">
      <c r="A22" s="39"/>
      <c r="B22" s="39"/>
      <c r="C22" s="39"/>
      <c r="D22" s="39"/>
      <c r="E22" s="39"/>
      <c r="F22" s="39"/>
      <c r="G22" s="39"/>
      <c r="H22" s="41"/>
      <c r="N22" s="6"/>
      <c r="O22" s="6"/>
      <c r="P22" s="6"/>
      <c r="Q22" s="6"/>
      <c r="R22" s="6"/>
      <c r="S22" s="67">
        <f>SUM(A22:G22)</f>
        <v>0</v>
      </c>
      <c r="T22" s="67">
        <f>COUNTIF(A22:G22,"0")</f>
        <v>0</v>
      </c>
      <c r="U22" s="68"/>
      <c r="V22" s="68">
        <f>COUNTIF(A22:G22,"&gt;0")</f>
        <v>0</v>
      </c>
      <c r="W22" s="69">
        <f>T22+V22</f>
        <v>0</v>
      </c>
      <c r="X22" s="66"/>
    </row>
    <row r="23" spans="1:24" ht="20.25" customHeight="1" x14ac:dyDescent="0.2">
      <c r="A23" s="112">
        <f t="shared" ref="A23:F23" ca="1" si="5">B23-1</f>
        <v>42337</v>
      </c>
      <c r="B23" s="112">
        <f t="shared" ca="1" si="5"/>
        <v>42338</v>
      </c>
      <c r="C23" s="112">
        <f t="shared" ca="1" si="5"/>
        <v>42339</v>
      </c>
      <c r="D23" s="112">
        <f t="shared" ca="1" si="5"/>
        <v>42340</v>
      </c>
      <c r="E23" s="112">
        <f t="shared" ca="1" si="5"/>
        <v>42341</v>
      </c>
      <c r="F23" s="112">
        <f t="shared" ca="1" si="5"/>
        <v>42342</v>
      </c>
      <c r="G23" s="112">
        <f ca="1">E4</f>
        <v>42343</v>
      </c>
      <c r="H23" s="41"/>
      <c r="N23" s="6"/>
      <c r="O23" s="6"/>
      <c r="P23" s="6"/>
      <c r="Q23" s="6"/>
      <c r="R23" s="6"/>
      <c r="S23" s="66"/>
      <c r="T23" s="83"/>
      <c r="U23" s="66"/>
      <c r="V23" s="66"/>
      <c r="W23" s="66"/>
      <c r="X23" s="66"/>
    </row>
    <row r="24" spans="1:24" ht="15.75" x14ac:dyDescent="0.2">
      <c r="A24" s="110"/>
      <c r="B24" s="110"/>
      <c r="C24" s="109"/>
      <c r="D24" s="108"/>
      <c r="E24" s="110"/>
      <c r="F24" s="108"/>
      <c r="G24" s="111"/>
      <c r="H24" s="41"/>
      <c r="N24" s="6"/>
      <c r="O24" s="6"/>
      <c r="P24" s="6"/>
      <c r="Q24" s="6"/>
      <c r="R24" s="6"/>
      <c r="S24" s="66"/>
      <c r="T24" s="66"/>
      <c r="U24" s="66"/>
      <c r="V24" s="66"/>
      <c r="W24" s="66"/>
      <c r="X24" s="66"/>
    </row>
    <row r="25" spans="1:24" ht="39.75" customHeight="1" thickBot="1" x14ac:dyDescent="0.25">
      <c r="A25" s="39"/>
      <c r="B25" s="39"/>
      <c r="C25" s="39"/>
      <c r="D25" s="39"/>
      <c r="E25" s="39"/>
      <c r="F25" s="39"/>
      <c r="G25" s="80"/>
      <c r="H25" s="41"/>
      <c r="N25" s="6"/>
      <c r="O25" s="6"/>
      <c r="P25" s="6"/>
      <c r="Q25" s="6"/>
      <c r="R25" s="6"/>
      <c r="S25" s="67">
        <f>SUM(A25:G25)</f>
        <v>0</v>
      </c>
      <c r="T25" s="67">
        <f>COUNTIF(A25:G25,"0")</f>
        <v>0</v>
      </c>
      <c r="U25" s="68"/>
      <c r="V25" s="68">
        <f>COUNTIF(A25:G25,"&gt;0")</f>
        <v>0</v>
      </c>
      <c r="W25" s="69">
        <f>T25+V25</f>
        <v>0</v>
      </c>
      <c r="X25" s="66"/>
    </row>
    <row r="26" spans="1:24" ht="20.25" customHeight="1" x14ac:dyDescent="0.25">
      <c r="A26" s="203" t="s">
        <v>208</v>
      </c>
      <c r="B26" s="204"/>
      <c r="C26" s="204"/>
      <c r="D26" s="204"/>
      <c r="E26" s="204"/>
      <c r="F26" s="204"/>
      <c r="G26" s="204"/>
      <c r="H26" s="194"/>
      <c r="N26" s="6"/>
      <c r="O26" s="6"/>
      <c r="P26" s="6"/>
      <c r="Q26" s="6"/>
      <c r="R26" s="6"/>
      <c r="S26" s="67"/>
      <c r="T26" s="67"/>
      <c r="U26" s="68"/>
      <c r="V26" s="68"/>
      <c r="W26" s="69"/>
      <c r="X26" s="66"/>
    </row>
    <row r="27" spans="1:24" ht="24.75" customHeight="1" thickBot="1" x14ac:dyDescent="0.25">
      <c r="A27" s="205" t="s">
        <v>209</v>
      </c>
      <c r="B27" s="206"/>
      <c r="C27" s="206"/>
      <c r="D27" s="206"/>
      <c r="E27" s="206"/>
      <c r="F27" s="206"/>
      <c r="G27" s="206"/>
      <c r="H27" s="195"/>
      <c r="J27" s="66">
        <v>1</v>
      </c>
      <c r="N27" s="6"/>
      <c r="O27" s="6"/>
      <c r="P27" s="6"/>
      <c r="Q27" s="6"/>
      <c r="R27" s="6"/>
      <c r="S27" s="67"/>
      <c r="T27" s="67"/>
      <c r="U27" s="68"/>
      <c r="V27" s="68"/>
      <c r="W27" s="69"/>
      <c r="X27" s="66"/>
    </row>
    <row r="28" spans="1:24" ht="24" customHeight="1" thickBot="1" x14ac:dyDescent="0.3">
      <c r="A28" s="196" t="s">
        <v>210</v>
      </c>
      <c r="B28" s="197"/>
      <c r="C28" s="197"/>
      <c r="D28" s="197"/>
      <c r="E28" s="197"/>
      <c r="F28" s="197"/>
      <c r="G28" s="197"/>
      <c r="H28" s="198"/>
      <c r="J28" s="66">
        <v>2</v>
      </c>
      <c r="N28" s="6"/>
      <c r="O28" s="6"/>
      <c r="P28" s="6"/>
      <c r="Q28" s="6"/>
      <c r="R28" s="6"/>
      <c r="S28" s="67"/>
      <c r="T28" s="67"/>
      <c r="U28" s="68"/>
      <c r="V28" s="68"/>
      <c r="W28" s="69"/>
      <c r="X28" s="66"/>
    </row>
    <row r="29" spans="1:24" ht="21.75" customHeight="1" x14ac:dyDescent="0.25">
      <c r="A29" s="196" t="s">
        <v>211</v>
      </c>
      <c r="B29" s="197"/>
      <c r="C29" s="197"/>
      <c r="D29" s="197"/>
      <c r="E29" s="197"/>
      <c r="F29" s="197"/>
      <c r="G29" s="197"/>
      <c r="H29" s="199"/>
      <c r="J29" s="66">
        <v>3</v>
      </c>
      <c r="N29" s="6"/>
      <c r="O29" s="6"/>
      <c r="P29" s="6"/>
      <c r="Q29" s="6"/>
      <c r="R29" s="6"/>
      <c r="S29" s="67"/>
      <c r="T29" s="67"/>
      <c r="U29" s="68"/>
      <c r="V29" s="68"/>
      <c r="W29" s="69"/>
      <c r="X29" s="66"/>
    </row>
    <row r="30" spans="1:24" ht="24.75" customHeight="1" thickBot="1" x14ac:dyDescent="0.3">
      <c r="A30" s="200" t="s">
        <v>212</v>
      </c>
      <c r="B30" s="201"/>
      <c r="C30" s="201"/>
      <c r="D30" s="201"/>
      <c r="E30" s="201"/>
      <c r="F30" s="201"/>
      <c r="G30" s="201"/>
      <c r="H30" s="202"/>
      <c r="N30" s="6"/>
      <c r="O30" s="6"/>
      <c r="P30" s="6"/>
      <c r="Q30" s="6"/>
      <c r="R30" s="6"/>
      <c r="S30" s="67"/>
      <c r="T30" s="67"/>
      <c r="U30" s="68"/>
      <c r="V30" s="68"/>
      <c r="W30" s="69"/>
      <c r="X30" s="66"/>
    </row>
    <row r="31" spans="1:24" x14ac:dyDescent="0.2">
      <c r="A31" s="18"/>
      <c r="B31" s="18"/>
      <c r="C31" s="18"/>
      <c r="D31" s="18"/>
      <c r="E31" s="18"/>
      <c r="F31" s="18"/>
      <c r="G31" s="18"/>
      <c r="H31" s="13"/>
      <c r="I31" s="66"/>
      <c r="J31" s="66"/>
      <c r="K31" s="66"/>
      <c r="L31" s="66"/>
      <c r="M31" s="66"/>
      <c r="N31" s="6"/>
      <c r="O31" s="6"/>
      <c r="P31" s="6"/>
      <c r="Q31" s="6"/>
      <c r="R31" s="6"/>
      <c r="S31" s="66"/>
      <c r="T31" s="66"/>
      <c r="U31" s="66"/>
      <c r="V31" s="66"/>
      <c r="W31" s="66"/>
    </row>
    <row r="32" spans="1:24" ht="19.5" x14ac:dyDescent="0.2">
      <c r="A32" s="20"/>
      <c r="B32" s="20"/>
      <c r="C32" s="20"/>
      <c r="D32" s="30" t="s">
        <v>135</v>
      </c>
      <c r="E32" s="20"/>
      <c r="F32" s="20"/>
      <c r="G32" s="20"/>
      <c r="H32" s="13"/>
      <c r="I32" s="67"/>
      <c r="J32" s="67"/>
      <c r="K32" s="68"/>
      <c r="L32" s="68"/>
      <c r="M32" s="69"/>
      <c r="N32" s="6"/>
      <c r="O32" s="6"/>
      <c r="P32" s="6"/>
      <c r="Q32" s="6"/>
      <c r="R32" s="6"/>
      <c r="S32" s="6"/>
      <c r="T32" s="6"/>
      <c r="U32" s="6"/>
      <c r="V32" s="6"/>
      <c r="W32" s="6"/>
    </row>
    <row r="33" spans="1:23" x14ac:dyDescent="0.2">
      <c r="A33" s="18"/>
      <c r="B33" s="18"/>
      <c r="C33" s="18"/>
      <c r="D33" s="18"/>
      <c r="E33" s="18"/>
      <c r="F33" s="18"/>
      <c r="G33" s="18"/>
      <c r="H33" s="13"/>
      <c r="I33" s="66"/>
      <c r="J33" s="66"/>
      <c r="K33" s="66"/>
      <c r="L33" s="66"/>
      <c r="M33" s="66"/>
      <c r="N33" s="6"/>
      <c r="O33" s="6"/>
      <c r="P33" s="6"/>
      <c r="Q33" s="6"/>
      <c r="R33" s="6"/>
      <c r="S33" s="6"/>
      <c r="T33" s="6"/>
      <c r="U33" s="6"/>
      <c r="V33" s="6"/>
      <c r="W33" s="6"/>
    </row>
    <row r="34" spans="1:23" ht="15.75" x14ac:dyDescent="0.2">
      <c r="A34" s="42"/>
      <c r="B34" s="42"/>
      <c r="C34" s="42"/>
      <c r="D34" s="42"/>
      <c r="E34" s="42"/>
      <c r="F34" s="42"/>
      <c r="G34" s="90"/>
      <c r="H34" s="41"/>
      <c r="I34" s="78"/>
      <c r="J34" s="78"/>
      <c r="K34" s="78"/>
      <c r="L34" s="78"/>
      <c r="M34" s="78"/>
      <c r="N34" s="6"/>
      <c r="O34" s="6"/>
      <c r="P34" s="6"/>
      <c r="Q34" s="6"/>
      <c r="R34" s="6"/>
      <c r="S34" s="6"/>
      <c r="T34" s="6"/>
      <c r="U34" s="6"/>
      <c r="V34" s="6"/>
      <c r="W34" s="6"/>
    </row>
    <row r="35" spans="1:23" ht="15.75" x14ac:dyDescent="0.2">
      <c r="A35" s="140"/>
      <c r="B35" s="140"/>
      <c r="C35" s="140"/>
      <c r="D35" s="140"/>
      <c r="E35" s="140"/>
      <c r="F35" s="140"/>
      <c r="G35" s="140"/>
      <c r="H35" s="141"/>
      <c r="I35" s="142"/>
      <c r="J35" s="142"/>
      <c r="K35" s="91"/>
      <c r="L35" s="91"/>
      <c r="M35" s="92"/>
      <c r="N35" s="6"/>
      <c r="O35" s="6"/>
      <c r="P35" s="6"/>
      <c r="Q35" s="6"/>
      <c r="R35" s="6"/>
      <c r="S35" s="6"/>
      <c r="T35" s="6"/>
      <c r="U35" s="6"/>
      <c r="V35" s="6"/>
      <c r="W35" s="6"/>
    </row>
    <row r="36" spans="1:23" ht="15.75" x14ac:dyDescent="0.2">
      <c r="A36" s="143"/>
      <c r="B36" s="143"/>
      <c r="C36" s="143"/>
      <c r="D36" s="143"/>
      <c r="E36" s="143"/>
      <c r="F36" s="143"/>
      <c r="G36" s="143"/>
      <c r="H36" s="141"/>
      <c r="I36" s="6"/>
      <c r="J36" s="6"/>
      <c r="K36" s="78"/>
      <c r="L36" s="78"/>
      <c r="M36" s="78"/>
      <c r="N36" s="6"/>
      <c r="O36" s="6"/>
      <c r="P36" s="6"/>
      <c r="Q36" s="6"/>
      <c r="R36" s="6"/>
      <c r="S36" s="6"/>
      <c r="T36" s="6"/>
      <c r="U36" s="6"/>
      <c r="V36" s="6"/>
      <c r="W36" s="6"/>
    </row>
    <row r="37" spans="1:23" ht="15.75" x14ac:dyDescent="0.2">
      <c r="A37" s="144"/>
      <c r="B37" s="144"/>
      <c r="C37" s="144"/>
      <c r="D37" s="144"/>
      <c r="E37" s="144"/>
      <c r="F37" s="144"/>
      <c r="G37" s="145"/>
      <c r="H37" s="141"/>
      <c r="I37" s="6"/>
      <c r="J37" s="6"/>
      <c r="K37" s="78"/>
      <c r="L37" s="78"/>
      <c r="M37" s="78"/>
      <c r="N37" s="6"/>
      <c r="O37" s="6"/>
      <c r="P37" s="6"/>
      <c r="Q37" s="6"/>
      <c r="R37" s="6"/>
      <c r="S37" s="6"/>
      <c r="T37" s="6"/>
      <c r="U37" s="6"/>
      <c r="V37" s="6"/>
      <c r="W37" s="6"/>
    </row>
    <row r="38" spans="1:23" ht="15.75" x14ac:dyDescent="0.2">
      <c r="A38" s="140"/>
      <c r="B38" s="140"/>
      <c r="C38" s="140"/>
      <c r="D38" s="140"/>
      <c r="E38" s="140"/>
      <c r="F38" s="140"/>
      <c r="G38" s="140"/>
      <c r="H38" s="141"/>
      <c r="I38" s="142"/>
      <c r="J38" s="142"/>
      <c r="K38" s="91"/>
      <c r="L38" s="91"/>
      <c r="M38" s="92"/>
      <c r="N38" s="6"/>
      <c r="O38" s="6"/>
      <c r="P38" s="6"/>
      <c r="Q38" s="6"/>
      <c r="R38" s="6"/>
      <c r="S38" s="6"/>
      <c r="T38" s="6"/>
      <c r="U38" s="6"/>
      <c r="V38" s="6"/>
      <c r="W38" s="6"/>
    </row>
    <row r="39" spans="1:23" ht="15.75" x14ac:dyDescent="0.2">
      <c r="A39" s="143"/>
      <c r="B39" s="143"/>
      <c r="C39" s="143"/>
      <c r="D39" s="143"/>
      <c r="E39" s="143"/>
      <c r="F39" s="143"/>
      <c r="G39" s="143"/>
      <c r="H39" s="141"/>
      <c r="I39" s="6"/>
      <c r="J39" s="6"/>
      <c r="K39" s="78"/>
      <c r="L39" s="78"/>
      <c r="M39" s="78"/>
      <c r="N39" s="6"/>
      <c r="O39" s="6"/>
      <c r="P39" s="6"/>
      <c r="Q39" s="6"/>
      <c r="R39" s="6"/>
      <c r="S39" s="6"/>
      <c r="T39" s="6"/>
      <c r="U39" s="6"/>
      <c r="V39" s="6"/>
      <c r="W39" s="6"/>
    </row>
    <row r="40" spans="1:23" ht="15.75" x14ac:dyDescent="0.2">
      <c r="A40" s="144"/>
      <c r="B40" s="144"/>
      <c r="C40" s="145"/>
      <c r="D40" s="144"/>
      <c r="E40" s="144"/>
      <c r="F40" s="144"/>
      <c r="G40" s="145"/>
      <c r="H40" s="141"/>
      <c r="I40" s="6"/>
      <c r="J40" s="6"/>
      <c r="K40" s="78"/>
      <c r="L40" s="78"/>
      <c r="M40" s="78"/>
      <c r="N40" s="6"/>
      <c r="O40" s="6"/>
      <c r="P40" s="6"/>
      <c r="Q40" s="6"/>
      <c r="R40" s="6"/>
      <c r="S40" s="6"/>
      <c r="T40" s="6"/>
      <c r="U40" s="6"/>
      <c r="V40" s="6"/>
      <c r="W40" s="6"/>
    </row>
    <row r="41" spans="1:23" ht="15.75" x14ac:dyDescent="0.2">
      <c r="A41" s="140"/>
      <c r="B41" s="140"/>
      <c r="C41" s="140"/>
      <c r="D41" s="140"/>
      <c r="E41" s="140"/>
      <c r="F41" s="140"/>
      <c r="G41" s="140"/>
      <c r="H41" s="141"/>
      <c r="I41" s="142"/>
      <c r="J41" s="142"/>
      <c r="K41" s="91"/>
      <c r="L41" s="91"/>
      <c r="M41" s="92"/>
      <c r="N41" s="6"/>
      <c r="O41" s="6"/>
      <c r="P41" s="6"/>
      <c r="Q41" s="6"/>
      <c r="R41" s="6"/>
      <c r="S41" s="6"/>
      <c r="T41" s="6"/>
      <c r="U41" s="6"/>
      <c r="V41" s="6"/>
      <c r="W41" s="6"/>
    </row>
    <row r="42" spans="1:23" ht="15.75" x14ac:dyDescent="0.2">
      <c r="A42" s="143"/>
      <c r="B42" s="143"/>
      <c r="C42" s="143"/>
      <c r="D42" s="143"/>
      <c r="E42" s="143"/>
      <c r="F42" s="143"/>
      <c r="G42" s="143"/>
      <c r="H42" s="141"/>
      <c r="I42" s="6"/>
      <c r="J42" s="6"/>
      <c r="K42" s="78"/>
      <c r="L42" s="78"/>
      <c r="M42" s="78"/>
      <c r="N42" s="6"/>
      <c r="O42" s="6"/>
      <c r="P42" s="6"/>
      <c r="Q42" s="6"/>
      <c r="R42" s="6"/>
      <c r="S42" s="6"/>
      <c r="T42" s="6"/>
      <c r="U42" s="6"/>
      <c r="V42" s="6"/>
      <c r="W42" s="6"/>
    </row>
    <row r="43" spans="1:23" ht="15.75" x14ac:dyDescent="0.2">
      <c r="A43" s="144"/>
      <c r="B43" s="144"/>
      <c r="C43" s="146"/>
      <c r="D43" s="144"/>
      <c r="E43" s="144"/>
      <c r="F43" s="144"/>
      <c r="G43" s="146"/>
      <c r="H43" s="141"/>
      <c r="I43" s="6"/>
      <c r="J43" s="6"/>
      <c r="K43" s="78"/>
      <c r="L43" s="78"/>
      <c r="M43" s="78"/>
      <c r="N43" s="6"/>
      <c r="O43" s="6"/>
      <c r="P43" s="6"/>
      <c r="Q43" s="6"/>
      <c r="R43" s="6"/>
      <c r="S43" s="6"/>
      <c r="T43" s="6"/>
      <c r="U43" s="6"/>
      <c r="V43" s="6"/>
      <c r="W43" s="6"/>
    </row>
    <row r="44" spans="1:23" ht="15.75" x14ac:dyDescent="0.2">
      <c r="A44" s="140"/>
      <c r="B44" s="140"/>
      <c r="C44" s="140"/>
      <c r="D44" s="140"/>
      <c r="E44" s="140"/>
      <c r="F44" s="140"/>
      <c r="G44" s="140"/>
      <c r="H44" s="141"/>
      <c r="I44" s="142"/>
      <c r="J44" s="142"/>
      <c r="K44" s="91"/>
      <c r="L44" s="91"/>
      <c r="M44" s="92"/>
      <c r="N44" s="6"/>
      <c r="O44" s="6"/>
      <c r="P44" s="6"/>
      <c r="Q44" s="6"/>
      <c r="R44" s="6"/>
      <c r="S44" s="6"/>
      <c r="T44" s="6"/>
      <c r="U44" s="6"/>
      <c r="V44" s="6"/>
      <c r="W44" s="6"/>
    </row>
    <row r="45" spans="1:23" ht="15.75" x14ac:dyDescent="0.2">
      <c r="A45" s="143"/>
      <c r="B45" s="143"/>
      <c r="C45" s="143"/>
      <c r="D45" s="143"/>
      <c r="E45" s="143"/>
      <c r="F45" s="143"/>
      <c r="G45" s="143"/>
      <c r="H45" s="141"/>
      <c r="I45" s="6"/>
      <c r="J45" s="6"/>
      <c r="K45" s="78"/>
      <c r="L45" s="78"/>
      <c r="M45" s="78"/>
      <c r="N45" s="6"/>
      <c r="O45" s="6"/>
      <c r="P45" s="6"/>
      <c r="Q45" s="6"/>
      <c r="R45" s="6"/>
      <c r="S45" s="6"/>
      <c r="T45" s="6"/>
      <c r="U45" s="6"/>
      <c r="V45" s="6"/>
      <c r="W45" s="6"/>
    </row>
    <row r="46" spans="1:23" ht="15.75" x14ac:dyDescent="0.2">
      <c r="A46" s="147"/>
      <c r="B46" s="147"/>
      <c r="C46" s="147"/>
      <c r="D46" s="147"/>
      <c r="E46" s="147"/>
      <c r="F46" s="147"/>
      <c r="G46" s="148"/>
      <c r="H46" s="141"/>
      <c r="I46" s="6"/>
      <c r="J46" s="6"/>
      <c r="K46" s="78"/>
      <c r="L46" s="78"/>
      <c r="M46" s="78"/>
      <c r="N46" s="6"/>
      <c r="O46" s="6"/>
      <c r="P46" s="6"/>
      <c r="Q46" s="6"/>
      <c r="R46" s="6"/>
      <c r="S46" s="6"/>
      <c r="T46" s="6"/>
      <c r="U46" s="6"/>
      <c r="V46" s="6"/>
      <c r="W46" s="6"/>
    </row>
    <row r="47" spans="1:23" ht="15.75" x14ac:dyDescent="0.2">
      <c r="A47" s="140"/>
      <c r="B47" s="140"/>
      <c r="C47" s="140"/>
      <c r="D47" s="140"/>
      <c r="E47" s="140"/>
      <c r="F47" s="140"/>
      <c r="G47" s="140"/>
      <c r="H47" s="141"/>
      <c r="I47" s="142"/>
      <c r="J47" s="142"/>
      <c r="K47" s="91"/>
      <c r="L47" s="91"/>
      <c r="M47" s="92"/>
      <c r="N47" s="6"/>
      <c r="O47" s="6"/>
      <c r="P47" s="6"/>
      <c r="Q47" s="6"/>
      <c r="R47" s="6"/>
      <c r="S47" s="6"/>
      <c r="T47" s="6"/>
      <c r="U47" s="6"/>
      <c r="V47" s="6"/>
      <c r="W47" s="6"/>
    </row>
    <row r="48" spans="1:23" ht="15.75" x14ac:dyDescent="0.2">
      <c r="A48" s="143"/>
      <c r="B48" s="143"/>
      <c r="C48" s="143"/>
      <c r="D48" s="143"/>
      <c r="E48" s="143"/>
      <c r="F48" s="143"/>
      <c r="G48" s="143"/>
      <c r="H48" s="141"/>
      <c r="I48" s="6"/>
      <c r="J48" s="6"/>
      <c r="K48" s="78"/>
      <c r="L48" s="78"/>
      <c r="M48" s="78"/>
      <c r="N48" s="6"/>
      <c r="O48" s="6"/>
      <c r="P48" s="6"/>
      <c r="Q48" s="6"/>
      <c r="R48" s="6"/>
      <c r="S48" s="6"/>
      <c r="T48" s="6"/>
      <c r="U48" s="6"/>
      <c r="V48" s="6"/>
      <c r="W48" s="6"/>
    </row>
    <row r="49" spans="1:23" ht="15.75" x14ac:dyDescent="0.2">
      <c r="A49" s="144"/>
      <c r="B49" s="144"/>
      <c r="C49" s="146"/>
      <c r="D49" s="144"/>
      <c r="E49" s="146"/>
      <c r="F49" s="144"/>
      <c r="G49" s="146"/>
      <c r="H49" s="141"/>
      <c r="I49" s="6"/>
      <c r="J49" s="6"/>
      <c r="K49" s="78"/>
      <c r="L49" s="78"/>
      <c r="M49" s="78"/>
      <c r="N49" s="6"/>
      <c r="O49" s="6"/>
      <c r="P49" s="6"/>
      <c r="Q49" s="6"/>
      <c r="R49" s="6"/>
      <c r="S49" s="6"/>
      <c r="T49" s="6"/>
      <c r="U49" s="6"/>
      <c r="V49" s="6"/>
      <c r="W49" s="6"/>
    </row>
    <row r="50" spans="1:23" ht="15.75" x14ac:dyDescent="0.2">
      <c r="A50" s="140"/>
      <c r="B50" s="140"/>
      <c r="C50" s="140"/>
      <c r="D50" s="140"/>
      <c r="E50" s="140"/>
      <c r="F50" s="140"/>
      <c r="G50" s="140"/>
      <c r="H50" s="141"/>
      <c r="I50" s="142"/>
      <c r="J50" s="142"/>
      <c r="K50" s="91"/>
      <c r="L50" s="91"/>
      <c r="M50" s="92"/>
      <c r="N50" s="6"/>
      <c r="O50" s="6"/>
      <c r="P50" s="6"/>
      <c r="Q50" s="6"/>
      <c r="R50" s="6"/>
      <c r="S50" s="6"/>
      <c r="T50" s="6"/>
      <c r="U50" s="6"/>
      <c r="V50" s="6"/>
      <c r="W50" s="6"/>
    </row>
    <row r="51" spans="1:23" ht="15.75" x14ac:dyDescent="0.2">
      <c r="A51" s="143"/>
      <c r="B51" s="143"/>
      <c r="C51" s="143"/>
      <c r="D51" s="143"/>
      <c r="E51" s="143"/>
      <c r="F51" s="143"/>
      <c r="G51" s="143"/>
      <c r="H51" s="141"/>
      <c r="I51" s="6"/>
      <c r="J51" s="6"/>
      <c r="K51" s="78"/>
      <c r="L51" s="78"/>
      <c r="M51" s="78"/>
      <c r="N51" s="6"/>
      <c r="O51" s="6"/>
      <c r="P51" s="6"/>
      <c r="Q51" s="6"/>
      <c r="R51" s="6"/>
      <c r="S51" s="6"/>
      <c r="T51" s="6"/>
      <c r="U51" s="6"/>
      <c r="V51" s="6"/>
      <c r="W51" s="6"/>
    </row>
    <row r="52" spans="1:23" ht="15.75" x14ac:dyDescent="0.2">
      <c r="A52" s="144"/>
      <c r="B52" s="144"/>
      <c r="C52" s="146"/>
      <c r="D52" s="144"/>
      <c r="E52" s="146"/>
      <c r="F52" s="144"/>
      <c r="G52" s="146"/>
      <c r="H52" s="141"/>
      <c r="I52" s="6"/>
      <c r="J52" s="6"/>
      <c r="K52" s="78"/>
      <c r="L52" s="78"/>
      <c r="M52" s="78"/>
      <c r="N52" s="6"/>
      <c r="O52" s="6"/>
      <c r="P52" s="6"/>
      <c r="Q52" s="6"/>
      <c r="R52" s="6"/>
      <c r="S52" s="6"/>
      <c r="T52" s="6"/>
      <c r="U52" s="6"/>
      <c r="V52" s="6"/>
      <c r="W52" s="6"/>
    </row>
    <row r="53" spans="1:23" ht="15.75" x14ac:dyDescent="0.2">
      <c r="A53" s="140"/>
      <c r="B53" s="140"/>
      <c r="C53" s="140"/>
      <c r="D53" s="140"/>
      <c r="E53" s="140"/>
      <c r="F53" s="140"/>
      <c r="G53" s="140"/>
      <c r="H53" s="141"/>
      <c r="I53" s="142"/>
      <c r="J53" s="142"/>
      <c r="K53" s="91"/>
      <c r="L53" s="91"/>
      <c r="M53" s="92"/>
      <c r="N53" s="6"/>
      <c r="O53" s="6"/>
      <c r="P53" s="6"/>
      <c r="Q53" s="6"/>
      <c r="R53" s="6"/>
      <c r="S53" s="6"/>
      <c r="T53" s="6"/>
      <c r="U53" s="6"/>
      <c r="V53" s="6"/>
      <c r="W53" s="6"/>
    </row>
    <row r="54" spans="1:23" x14ac:dyDescent="0.2">
      <c r="A54" s="6"/>
      <c r="B54" s="6"/>
      <c r="C54" s="6"/>
      <c r="D54" s="6"/>
      <c r="E54" s="6"/>
      <c r="F54" s="6"/>
      <c r="G54" s="6"/>
      <c r="H54" s="6"/>
      <c r="I54" s="6"/>
      <c r="J54" s="6"/>
      <c r="K54" s="78"/>
      <c r="L54" s="78"/>
      <c r="M54" s="78"/>
      <c r="N54" s="6"/>
      <c r="O54" s="6"/>
      <c r="P54" s="6"/>
      <c r="Q54" s="6"/>
      <c r="R54" s="6"/>
      <c r="S54" s="6"/>
      <c r="T54" s="6"/>
      <c r="U54" s="6"/>
      <c r="V54" s="6"/>
      <c r="W54" s="6"/>
    </row>
    <row r="55" spans="1:23" x14ac:dyDescent="0.2">
      <c r="A55" s="6"/>
      <c r="B55" s="6"/>
      <c r="C55" s="6"/>
      <c r="D55" s="6"/>
      <c r="E55" s="6"/>
      <c r="F55" s="6"/>
      <c r="G55" s="6"/>
      <c r="H55" s="6"/>
      <c r="I55" s="6"/>
      <c r="J55" s="6"/>
      <c r="K55" s="78"/>
      <c r="L55" s="78"/>
      <c r="M55" s="78"/>
      <c r="N55" s="6"/>
      <c r="O55" s="6"/>
      <c r="P55" s="6"/>
      <c r="Q55" s="6"/>
      <c r="R55" s="6"/>
      <c r="S55" s="6"/>
      <c r="T55" s="6"/>
      <c r="U55" s="6"/>
      <c r="V55" s="6"/>
      <c r="W55" s="6"/>
    </row>
    <row r="56" spans="1:23" x14ac:dyDescent="0.2">
      <c r="A56" s="6"/>
      <c r="B56" s="6"/>
      <c r="C56" s="6"/>
      <c r="D56" s="6"/>
      <c r="E56" s="6"/>
      <c r="F56" s="6"/>
      <c r="G56" s="6"/>
      <c r="H56" s="6"/>
      <c r="I56" s="142"/>
      <c r="J56" s="142"/>
      <c r="K56" s="91"/>
      <c r="L56" s="91"/>
      <c r="M56" s="92"/>
      <c r="N56" s="6"/>
      <c r="O56" s="6"/>
      <c r="P56" s="6"/>
      <c r="Q56" s="6"/>
      <c r="R56" s="6"/>
      <c r="S56" s="6"/>
      <c r="T56" s="6"/>
      <c r="U56" s="6"/>
      <c r="V56" s="6"/>
      <c r="W56" s="6"/>
    </row>
    <row r="57" spans="1:23" x14ac:dyDescent="0.2">
      <c r="A57" s="6"/>
      <c r="B57" s="6"/>
      <c r="C57" s="6"/>
      <c r="D57" s="6"/>
      <c r="E57" s="6"/>
      <c r="F57" s="6"/>
      <c r="G57" s="6"/>
      <c r="H57" s="6"/>
      <c r="I57" s="6"/>
      <c r="J57" s="6"/>
      <c r="K57" s="78"/>
      <c r="L57" s="78"/>
      <c r="M57" s="78"/>
      <c r="N57" s="6"/>
      <c r="O57" s="6"/>
      <c r="P57" s="6" t="s">
        <v>25</v>
      </c>
      <c r="Q57" s="6"/>
      <c r="R57" s="6"/>
      <c r="S57" s="6"/>
      <c r="T57" s="6"/>
      <c r="U57" s="6"/>
      <c r="V57" s="6"/>
      <c r="W57" s="6"/>
    </row>
    <row r="58" spans="1:23" x14ac:dyDescent="0.2">
      <c r="A58" s="149"/>
      <c r="B58" s="149"/>
      <c r="C58" s="150"/>
      <c r="D58" s="149"/>
      <c r="E58" s="150"/>
      <c r="F58" s="149"/>
      <c r="G58" s="149"/>
      <c r="H58" s="151"/>
      <c r="I58" s="6"/>
      <c r="J58" s="6"/>
      <c r="K58" s="78"/>
      <c r="L58" s="78"/>
      <c r="M58" s="78"/>
      <c r="N58" s="6"/>
      <c r="O58" s="6"/>
      <c r="P58" s="6"/>
      <c r="Q58" s="6"/>
      <c r="R58" s="6"/>
      <c r="S58" s="6"/>
      <c r="T58" s="6"/>
      <c r="U58" s="6"/>
      <c r="V58" s="6"/>
      <c r="W58" s="6"/>
    </row>
    <row r="59" spans="1:23" x14ac:dyDescent="0.2">
      <c r="A59" s="152"/>
      <c r="B59" s="150"/>
      <c r="C59" s="150"/>
      <c r="D59" s="149"/>
      <c r="E59" s="150"/>
      <c r="F59" s="150"/>
      <c r="G59" s="150"/>
      <c r="H59" s="151"/>
      <c r="I59" s="6"/>
      <c r="J59" s="6"/>
      <c r="K59" s="78"/>
      <c r="L59" s="78"/>
      <c r="M59" s="78"/>
      <c r="N59" s="6"/>
      <c r="O59" s="6"/>
      <c r="P59" s="6"/>
      <c r="Q59" s="6"/>
      <c r="R59" s="6"/>
      <c r="S59" s="6"/>
      <c r="T59" s="6"/>
      <c r="U59" s="6"/>
      <c r="V59" s="6"/>
      <c r="W59" s="6"/>
    </row>
    <row r="60" spans="1:23" x14ac:dyDescent="0.2">
      <c r="A60" s="153"/>
      <c r="B60" s="154"/>
      <c r="C60" s="154"/>
      <c r="D60" s="154"/>
      <c r="E60" s="154"/>
      <c r="F60" s="154"/>
      <c r="G60" s="154"/>
      <c r="H60" s="151"/>
      <c r="I60" s="6"/>
      <c r="J60" s="6"/>
      <c r="K60" s="78"/>
      <c r="L60" s="78"/>
      <c r="M60" s="78"/>
      <c r="N60" s="6"/>
      <c r="O60" s="6"/>
      <c r="P60" s="6"/>
      <c r="Q60" s="6"/>
      <c r="R60" s="6"/>
      <c r="S60" s="6"/>
      <c r="T60" s="6"/>
      <c r="U60" s="6"/>
      <c r="V60" s="6"/>
      <c r="W60" s="6"/>
    </row>
    <row r="61" spans="1:23" x14ac:dyDescent="0.2">
      <c r="A61" s="149"/>
      <c r="B61" s="149"/>
      <c r="C61" s="150"/>
      <c r="D61" s="150"/>
      <c r="E61" s="150"/>
      <c r="F61" s="149"/>
      <c r="G61" s="150"/>
      <c r="H61" s="151"/>
      <c r="I61" s="6"/>
      <c r="J61" s="6"/>
      <c r="K61" s="78"/>
      <c r="L61" s="78"/>
      <c r="M61" s="78"/>
      <c r="N61" s="6"/>
      <c r="O61" s="6"/>
      <c r="P61" s="6"/>
      <c r="Q61" s="6"/>
      <c r="R61" s="6"/>
      <c r="S61" s="6"/>
      <c r="T61" s="6"/>
      <c r="U61" s="6"/>
      <c r="V61" s="6"/>
      <c r="W61" s="6"/>
    </row>
    <row r="62" spans="1:23" x14ac:dyDescent="0.2">
      <c r="A62" s="152"/>
      <c r="B62" s="150"/>
      <c r="C62" s="150"/>
      <c r="D62" s="150"/>
      <c r="E62" s="150"/>
      <c r="F62" s="150"/>
      <c r="G62" s="150"/>
      <c r="H62" s="151"/>
      <c r="I62" s="6"/>
      <c r="J62" s="6"/>
      <c r="K62" s="78"/>
      <c r="L62" s="78"/>
      <c r="M62" s="78"/>
      <c r="N62" s="6"/>
      <c r="O62" s="6"/>
      <c r="P62" s="6"/>
      <c r="Q62" s="6"/>
      <c r="R62" s="6"/>
      <c r="S62" s="6"/>
      <c r="T62" s="6"/>
      <c r="U62" s="6"/>
      <c r="V62" s="6"/>
      <c r="W62" s="6"/>
    </row>
    <row r="63" spans="1:23" x14ac:dyDescent="0.2">
      <c r="A63" s="153"/>
      <c r="B63" s="154"/>
      <c r="C63" s="154"/>
      <c r="D63" s="154"/>
      <c r="E63" s="154"/>
      <c r="F63" s="154"/>
      <c r="G63" s="154"/>
      <c r="H63" s="151"/>
      <c r="I63" s="6"/>
      <c r="J63" s="6"/>
      <c r="K63" s="78"/>
      <c r="L63" s="78"/>
      <c r="M63" s="78"/>
      <c r="N63" s="6"/>
      <c r="O63" s="6"/>
      <c r="P63" s="6"/>
      <c r="Q63" s="6"/>
      <c r="R63" s="6"/>
      <c r="S63" s="6"/>
      <c r="T63" s="6"/>
      <c r="U63" s="6"/>
      <c r="V63" s="6"/>
      <c r="W63" s="6"/>
    </row>
    <row r="64" spans="1:23" x14ac:dyDescent="0.2">
      <c r="A64" s="149"/>
      <c r="B64" s="149"/>
      <c r="C64" s="150"/>
      <c r="D64" s="150"/>
      <c r="E64" s="150"/>
      <c r="F64" s="149"/>
      <c r="G64" s="150"/>
      <c r="H64" s="151"/>
      <c r="I64" s="6"/>
      <c r="J64" s="6"/>
      <c r="K64" s="78"/>
      <c r="L64" s="78"/>
      <c r="M64" s="78"/>
      <c r="N64" s="6"/>
      <c r="O64" s="6"/>
      <c r="P64" s="6"/>
      <c r="Q64" s="6"/>
      <c r="R64" s="6"/>
      <c r="S64" s="6"/>
      <c r="T64" s="6"/>
      <c r="U64" s="6"/>
      <c r="V64" s="6"/>
      <c r="W64" s="6"/>
    </row>
    <row r="65" spans="1:28" x14ac:dyDescent="0.2">
      <c r="A65" s="152"/>
      <c r="B65" s="150"/>
      <c r="C65" s="150"/>
      <c r="D65" s="150"/>
      <c r="E65" s="150"/>
      <c r="F65" s="150"/>
      <c r="G65" s="150"/>
      <c r="H65" s="151"/>
      <c r="I65" s="6"/>
      <c r="J65" s="6"/>
      <c r="K65" s="78"/>
      <c r="L65" s="78"/>
      <c r="M65" s="78"/>
      <c r="N65" s="6"/>
      <c r="O65" s="6"/>
      <c r="P65" s="6"/>
      <c r="Q65" s="6"/>
      <c r="R65" s="6"/>
      <c r="S65" s="6"/>
      <c r="T65" s="6"/>
      <c r="U65" s="6"/>
      <c r="V65" s="6"/>
      <c r="W65" s="6"/>
    </row>
    <row r="66" spans="1:28" x14ac:dyDescent="0.2">
      <c r="A66" s="152"/>
      <c r="B66" s="150"/>
      <c r="C66" s="150"/>
      <c r="D66" s="150"/>
      <c r="E66" s="150"/>
      <c r="F66" s="150"/>
      <c r="G66" s="150"/>
      <c r="H66" s="151"/>
      <c r="I66" s="6"/>
      <c r="J66" s="6"/>
      <c r="K66" s="78"/>
      <c r="L66" s="78"/>
      <c r="M66" s="78"/>
      <c r="N66" s="6"/>
      <c r="O66" s="6"/>
      <c r="P66" s="6"/>
      <c r="Q66" s="6"/>
      <c r="R66" s="6"/>
      <c r="S66" s="6"/>
      <c r="T66" s="6"/>
      <c r="U66" s="6"/>
      <c r="V66" s="6"/>
      <c r="W66" s="6"/>
    </row>
    <row r="67" spans="1:28" ht="15" x14ac:dyDescent="0.25">
      <c r="A67" s="155"/>
      <c r="B67" s="155"/>
      <c r="C67" s="156"/>
      <c r="D67" s="155"/>
      <c r="E67" s="156"/>
      <c r="F67" s="155"/>
      <c r="G67" s="155"/>
      <c r="H67" s="151"/>
      <c r="I67" s="6"/>
      <c r="J67" s="6"/>
      <c r="K67" s="78"/>
      <c r="L67" s="78"/>
      <c r="M67" s="78"/>
      <c r="N67" s="6"/>
      <c r="O67" s="6"/>
      <c r="P67" s="6"/>
      <c r="Q67" s="6"/>
      <c r="R67" s="6"/>
      <c r="S67" s="6"/>
      <c r="T67" s="6"/>
      <c r="U67" s="6"/>
      <c r="V67" s="6"/>
      <c r="W67" s="6"/>
    </row>
    <row r="68" spans="1:28" x14ac:dyDescent="0.2">
      <c r="A68" s="154"/>
      <c r="B68" s="154"/>
      <c r="C68" s="154"/>
      <c r="D68" s="154"/>
      <c r="E68" s="154"/>
      <c r="F68" s="154"/>
      <c r="G68" s="154"/>
      <c r="H68" s="151"/>
      <c r="I68" s="6"/>
      <c r="J68" s="6"/>
      <c r="K68" s="78"/>
      <c r="L68" s="78"/>
      <c r="M68" s="78"/>
      <c r="N68" s="6"/>
      <c r="O68" s="6"/>
      <c r="P68" s="6"/>
      <c r="Q68" s="6"/>
      <c r="R68" s="6"/>
      <c r="S68" s="6"/>
      <c r="T68" s="6"/>
      <c r="U68" s="6"/>
      <c r="V68" s="6"/>
      <c r="W68" s="6"/>
    </row>
    <row r="69" spans="1:28" x14ac:dyDescent="0.2">
      <c r="A69" s="157"/>
      <c r="B69" s="157"/>
      <c r="C69" s="157"/>
      <c r="D69" s="150"/>
      <c r="E69" s="150"/>
      <c r="F69" s="157"/>
      <c r="G69" s="150"/>
      <c r="H69" s="151"/>
      <c r="I69" s="6"/>
      <c r="J69" s="6"/>
      <c r="K69" s="78"/>
      <c r="L69" s="78"/>
      <c r="M69" s="78"/>
      <c r="N69" s="6"/>
      <c r="O69" s="6"/>
      <c r="P69" s="6"/>
      <c r="Q69" s="6"/>
      <c r="R69" s="6"/>
      <c r="S69" s="6"/>
      <c r="T69" s="6"/>
      <c r="U69" s="6"/>
      <c r="V69" s="6"/>
      <c r="W69" s="6"/>
    </row>
    <row r="70" spans="1:28" x14ac:dyDescent="0.2">
      <c r="A70" s="158"/>
      <c r="B70" s="150"/>
      <c r="C70" s="157"/>
      <c r="D70" s="150"/>
      <c r="E70" s="150"/>
      <c r="F70" s="150"/>
      <c r="G70" s="150"/>
      <c r="H70" s="151"/>
      <c r="I70" s="6"/>
      <c r="J70" s="6"/>
      <c r="K70" s="78"/>
      <c r="L70" s="78"/>
      <c r="M70" s="78"/>
      <c r="N70" s="6"/>
      <c r="O70" s="6"/>
      <c r="P70" s="6"/>
      <c r="Q70" s="6"/>
      <c r="R70" s="6"/>
      <c r="S70" s="6"/>
      <c r="T70" s="6"/>
      <c r="U70" s="6"/>
      <c r="V70" s="6"/>
      <c r="W70" s="6"/>
    </row>
    <row r="71" spans="1:28" x14ac:dyDescent="0.2">
      <c r="A71" s="154"/>
      <c r="B71" s="154"/>
      <c r="C71" s="154"/>
      <c r="D71" s="154"/>
      <c r="E71" s="154"/>
      <c r="F71" s="154"/>
      <c r="G71" s="154"/>
      <c r="H71" s="151"/>
      <c r="I71" s="6"/>
      <c r="J71" s="6"/>
      <c r="K71" s="78"/>
      <c r="L71" s="78"/>
      <c r="M71" s="78"/>
      <c r="N71" s="6"/>
      <c r="O71" s="6"/>
      <c r="P71" s="6"/>
      <c r="Q71" s="6"/>
      <c r="R71" s="6"/>
      <c r="S71" s="6"/>
      <c r="T71" s="6"/>
      <c r="U71" s="6"/>
      <c r="V71" s="6"/>
      <c r="W71" s="6"/>
    </row>
    <row r="72" spans="1:28" x14ac:dyDescent="0.2">
      <c r="A72" s="157"/>
      <c r="B72" s="157"/>
      <c r="C72" s="157"/>
      <c r="D72" s="150"/>
      <c r="E72" s="150"/>
      <c r="F72" s="157"/>
      <c r="G72" s="150"/>
      <c r="H72" s="151"/>
      <c r="I72" s="6"/>
      <c r="J72" s="6"/>
      <c r="K72" s="78"/>
      <c r="L72" s="78"/>
      <c r="M72" s="78"/>
      <c r="N72" s="6"/>
      <c r="O72" s="6"/>
      <c r="P72" s="6"/>
      <c r="Q72" s="6"/>
      <c r="R72" s="6"/>
      <c r="S72" s="6"/>
      <c r="T72" s="6"/>
      <c r="U72" s="6"/>
      <c r="V72" s="6"/>
      <c r="W72" s="6"/>
    </row>
    <row r="73" spans="1:28" x14ac:dyDescent="0.2">
      <c r="A73" s="158"/>
      <c r="B73" s="157"/>
      <c r="C73" s="157"/>
      <c r="D73" s="150"/>
      <c r="E73" s="150"/>
      <c r="F73" s="150"/>
      <c r="G73" s="150"/>
      <c r="H73" s="151"/>
      <c r="I73" s="6"/>
      <c r="J73" s="6"/>
      <c r="K73" s="78"/>
      <c r="L73" s="78"/>
      <c r="M73" s="78"/>
      <c r="N73" s="6"/>
      <c r="O73" s="6"/>
      <c r="P73" s="6"/>
      <c r="Q73" s="6"/>
      <c r="R73" s="6"/>
      <c r="S73" s="6"/>
      <c r="T73" s="6"/>
      <c r="U73" s="6"/>
      <c r="V73" s="6"/>
      <c r="W73" s="6"/>
    </row>
    <row r="74" spans="1:28" x14ac:dyDescent="0.2">
      <c r="A74" s="154"/>
      <c r="B74" s="154"/>
      <c r="C74" s="154"/>
      <c r="D74" s="154"/>
      <c r="E74" s="154"/>
      <c r="F74" s="154"/>
      <c r="G74" s="154"/>
      <c r="H74" s="151"/>
      <c r="I74" s="6"/>
      <c r="J74" s="6"/>
      <c r="K74" s="78"/>
      <c r="L74" s="78"/>
      <c r="M74" s="78"/>
      <c r="N74" s="6"/>
      <c r="O74" s="6"/>
      <c r="P74" s="6"/>
      <c r="Q74" s="6"/>
      <c r="R74" s="6"/>
      <c r="S74" s="6"/>
      <c r="T74" s="6"/>
      <c r="U74" s="6"/>
      <c r="V74" s="6"/>
      <c r="W74" s="6"/>
    </row>
    <row r="75" spans="1:28" x14ac:dyDescent="0.2">
      <c r="A75" s="169"/>
      <c r="B75" s="169"/>
      <c r="C75" s="169"/>
      <c r="D75" s="169"/>
      <c r="E75" s="169"/>
      <c r="F75" s="169"/>
      <c r="G75" s="169"/>
      <c r="H75" s="170"/>
      <c r="I75" s="169"/>
      <c r="J75" s="169"/>
      <c r="K75" s="169"/>
      <c r="L75" s="169"/>
      <c r="M75" s="169"/>
      <c r="N75" s="171"/>
      <c r="O75" s="169"/>
      <c r="P75" s="172" t="s">
        <v>41</v>
      </c>
      <c r="Q75" s="169"/>
      <c r="R75" s="3"/>
      <c r="S75" s="3"/>
      <c r="T75" s="3"/>
      <c r="U75" s="3"/>
      <c r="V75" s="3"/>
      <c r="W75" s="3"/>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59"/>
      <c r="S76" s="159"/>
      <c r="T76" s="159"/>
      <c r="U76" s="159"/>
      <c r="V76" s="159"/>
      <c r="W76" s="159"/>
      <c r="X76" s="19"/>
      <c r="AB76" s="17"/>
    </row>
    <row r="77" spans="1:28" x14ac:dyDescent="0.2">
      <c r="A77" s="71">
        <f>COUNTIF(A10:G10,"0")</f>
        <v>0</v>
      </c>
      <c r="B77" s="71">
        <f>COUNTIF(A13:G13,"0")</f>
        <v>0</v>
      </c>
      <c r="C77" s="71">
        <f>COUNTIF(A16:G16,"0")</f>
        <v>0</v>
      </c>
      <c r="D77" s="71">
        <f>COUNTIF(A19:G19,"0")</f>
        <v>0</v>
      </c>
      <c r="E77" s="71">
        <f>COUNTIF(A22:G22,"0")</f>
        <v>0</v>
      </c>
      <c r="F77" s="71">
        <f>COUNTIF(A25:G25,"0")</f>
        <v>0</v>
      </c>
      <c r="G77" s="71"/>
      <c r="H77" s="71"/>
      <c r="I77" s="71"/>
      <c r="J77" s="71"/>
      <c r="K77" s="71"/>
      <c r="L77" s="71"/>
      <c r="M77" s="71"/>
      <c r="N77" s="71"/>
      <c r="O77" s="173">
        <f>SUM(A77:N77)</f>
        <v>0</v>
      </c>
      <c r="P77" s="175">
        <f>O77/30</f>
        <v>0</v>
      </c>
      <c r="Q77" s="71"/>
      <c r="R77" s="159"/>
      <c r="S77" s="159"/>
      <c r="T77" s="159"/>
      <c r="U77" s="159"/>
      <c r="V77" s="159"/>
      <c r="W77" s="15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59"/>
      <c r="S78" s="159"/>
      <c r="T78" s="159"/>
      <c r="U78" s="159"/>
      <c r="V78" s="159"/>
      <c r="W78" s="15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c r="H79" s="71"/>
      <c r="I79" s="71"/>
      <c r="J79" s="71"/>
      <c r="K79" s="71"/>
      <c r="L79" s="71"/>
      <c r="M79" s="71"/>
      <c r="N79" s="71"/>
      <c r="O79" s="173">
        <f>SUM(A79:N79)</f>
        <v>0</v>
      </c>
      <c r="P79" s="175">
        <f>O79/30</f>
        <v>0</v>
      </c>
      <c r="Q79" s="71"/>
      <c r="R79" s="159"/>
      <c r="S79" s="159"/>
      <c r="T79" s="159"/>
      <c r="U79" s="159"/>
      <c r="V79" s="159"/>
      <c r="W79" s="15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59"/>
      <c r="S80" s="159"/>
      <c r="T80" s="159"/>
      <c r="U80" s="159"/>
      <c r="V80" s="159"/>
      <c r="W80" s="15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c r="H81" s="71"/>
      <c r="I81" s="71"/>
      <c r="J81" s="71"/>
      <c r="K81" s="71"/>
      <c r="L81" s="71"/>
      <c r="M81" s="71"/>
      <c r="N81" s="71"/>
      <c r="O81" s="173">
        <f>SUM(A81:N81)</f>
        <v>0</v>
      </c>
      <c r="P81" s="175">
        <f>O81/30</f>
        <v>0</v>
      </c>
      <c r="Q81" s="71"/>
      <c r="R81" s="159"/>
      <c r="S81" s="159"/>
      <c r="T81" s="159"/>
      <c r="U81" s="159"/>
      <c r="V81" s="159"/>
      <c r="W81" s="15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59"/>
      <c r="S82" s="159"/>
      <c r="T82" s="159"/>
      <c r="U82" s="159"/>
      <c r="V82" s="159"/>
      <c r="W82" s="15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c r="H83" s="71"/>
      <c r="I83" s="71"/>
      <c r="J83" s="71"/>
      <c r="K83" s="71"/>
      <c r="L83" s="71"/>
      <c r="M83" s="71"/>
      <c r="N83" s="71"/>
      <c r="O83" s="173">
        <f>SUM(A83:N83)</f>
        <v>0</v>
      </c>
      <c r="P83" s="175">
        <f>O83/30</f>
        <v>0</v>
      </c>
      <c r="Q83" s="71"/>
      <c r="R83" s="159"/>
      <c r="S83" s="159"/>
      <c r="T83" s="159"/>
      <c r="U83" s="159"/>
      <c r="V83" s="159"/>
      <c r="W83" s="15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59"/>
      <c r="S84" s="159"/>
      <c r="T84" s="159"/>
      <c r="U84" s="159"/>
      <c r="V84" s="159"/>
      <c r="W84" s="15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c r="H85" s="71"/>
      <c r="I85" s="71"/>
      <c r="J85" s="71"/>
      <c r="K85" s="71"/>
      <c r="L85" s="71"/>
      <c r="M85" s="71"/>
      <c r="N85" s="71"/>
      <c r="O85" s="173">
        <f>SUM(A85:N85)</f>
        <v>0</v>
      </c>
      <c r="P85" s="175">
        <f>O85/30</f>
        <v>0</v>
      </c>
      <c r="Q85" s="71"/>
      <c r="R85" s="159"/>
      <c r="S85" s="159"/>
      <c r="T85" s="159"/>
      <c r="U85" s="159"/>
      <c r="V85" s="159"/>
      <c r="W85" s="15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59"/>
      <c r="S86" s="159"/>
      <c r="T86" s="159"/>
      <c r="U86" s="159"/>
      <c r="V86" s="159"/>
      <c r="W86" s="15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c r="H87" s="71"/>
      <c r="I87" s="71"/>
      <c r="J87" s="71"/>
      <c r="K87" s="71"/>
      <c r="L87" s="71"/>
      <c r="M87" s="71"/>
      <c r="N87" s="71"/>
      <c r="O87" s="173">
        <f>SUM(A87:N87)</f>
        <v>0</v>
      </c>
      <c r="P87" s="175">
        <f>O87/30</f>
        <v>0</v>
      </c>
      <c r="Q87" s="71"/>
      <c r="R87" s="159"/>
      <c r="S87" s="159"/>
      <c r="T87" s="159"/>
      <c r="U87" s="159"/>
      <c r="V87" s="159"/>
      <c r="W87" s="15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59"/>
      <c r="S88" s="159"/>
      <c r="T88" s="159"/>
      <c r="U88" s="159"/>
      <c r="V88" s="159"/>
      <c r="W88" s="15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c r="H89" s="71"/>
      <c r="I89" s="71"/>
      <c r="J89" s="71"/>
      <c r="K89" s="71"/>
      <c r="L89" s="71"/>
      <c r="M89" s="71"/>
      <c r="N89" s="71"/>
      <c r="O89" s="173">
        <f>SUM(A89:N89)</f>
        <v>0</v>
      </c>
      <c r="P89" s="175">
        <f>O89/30</f>
        <v>0</v>
      </c>
      <c r="Q89" s="71"/>
      <c r="R89" s="159"/>
      <c r="S89" s="159"/>
      <c r="T89" s="159"/>
      <c r="U89" s="159"/>
      <c r="V89" s="159"/>
      <c r="W89" s="15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59"/>
      <c r="S90" s="159"/>
      <c r="T90" s="159"/>
      <c r="U90" s="159"/>
      <c r="V90" s="159"/>
      <c r="W90" s="15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c r="H91" s="71"/>
      <c r="I91" s="71"/>
      <c r="J91" s="71"/>
      <c r="K91" s="71"/>
      <c r="L91" s="71"/>
      <c r="M91" s="71"/>
      <c r="N91" s="71"/>
      <c r="O91" s="173">
        <f>SUM(A91:N91)</f>
        <v>0</v>
      </c>
      <c r="P91" s="175">
        <f>O91/30</f>
        <v>0</v>
      </c>
      <c r="Q91" s="71"/>
      <c r="R91" s="94"/>
      <c r="S91" s="94"/>
      <c r="T91" s="94"/>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94"/>
      <c r="S92" s="94"/>
      <c r="T92" s="94"/>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c r="H93" s="71"/>
      <c r="I93" s="71"/>
      <c r="J93" s="71"/>
      <c r="K93" s="71"/>
      <c r="L93" s="71"/>
      <c r="M93" s="71"/>
      <c r="N93" s="71"/>
      <c r="O93" s="173">
        <f>SUM(A93:N93)</f>
        <v>0</v>
      </c>
      <c r="P93" s="175">
        <f>O93/30</f>
        <v>0</v>
      </c>
      <c r="Q93" s="71"/>
      <c r="R93" s="94"/>
      <c r="S93" s="94"/>
      <c r="T93" s="94"/>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94"/>
      <c r="S94" s="94"/>
      <c r="T94" s="94"/>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c r="H95" s="71"/>
      <c r="I95" s="71"/>
      <c r="J95" s="71"/>
      <c r="K95" s="71"/>
      <c r="L95" s="71"/>
      <c r="M95" s="71"/>
      <c r="N95" s="71"/>
      <c r="O95" s="173">
        <f>SUM(A95:N95)</f>
        <v>0</v>
      </c>
      <c r="P95" s="175">
        <f>O95/30</f>
        <v>0</v>
      </c>
      <c r="Q95" s="71"/>
      <c r="R95" s="94"/>
      <c r="S95" s="94"/>
      <c r="T95" s="94"/>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94"/>
      <c r="S96" s="94"/>
      <c r="T96" s="94"/>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c r="H97" s="71"/>
      <c r="I97" s="71"/>
      <c r="J97" s="71"/>
      <c r="K97" s="71"/>
      <c r="L97" s="71"/>
      <c r="M97" s="71"/>
      <c r="N97" s="71"/>
      <c r="O97" s="173">
        <f>SUM(A97:N97)</f>
        <v>0</v>
      </c>
      <c r="P97" s="175">
        <f>O97/30</f>
        <v>0</v>
      </c>
      <c r="Q97" s="71"/>
      <c r="R97" s="94"/>
      <c r="S97" s="94"/>
      <c r="T97" s="94"/>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94"/>
      <c r="S98" s="94"/>
      <c r="T98" s="94"/>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c r="H99" s="71"/>
      <c r="I99" s="71"/>
      <c r="J99" s="71"/>
      <c r="K99" s="71"/>
      <c r="L99" s="71"/>
      <c r="M99" s="71"/>
      <c r="N99" s="71"/>
      <c r="O99" s="173">
        <f>SUM(A99:N99)</f>
        <v>0</v>
      </c>
      <c r="P99" s="175">
        <f>O99/30</f>
        <v>0</v>
      </c>
      <c r="Q99" s="71"/>
      <c r="R99" s="94"/>
      <c r="S99" s="94"/>
      <c r="T99" s="94"/>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94"/>
      <c r="S100" s="94"/>
      <c r="T100" s="94"/>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c r="H101" s="71"/>
      <c r="I101" s="71"/>
      <c r="J101" s="71"/>
      <c r="K101" s="71"/>
      <c r="L101" s="71"/>
      <c r="M101" s="71"/>
      <c r="N101" s="71"/>
      <c r="O101" s="173">
        <f>SUM(A101:N101)</f>
        <v>0</v>
      </c>
      <c r="P101" s="175">
        <f>O101/30</f>
        <v>0</v>
      </c>
      <c r="Q101" s="71"/>
      <c r="R101" s="94"/>
      <c r="S101" s="94"/>
      <c r="T101" s="94"/>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94"/>
      <c r="S102" s="94"/>
      <c r="T102" s="94"/>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c r="H103" s="71"/>
      <c r="I103" s="71"/>
      <c r="J103" s="71"/>
      <c r="K103" s="71"/>
      <c r="L103" s="71"/>
      <c r="M103" s="71"/>
      <c r="N103" s="71"/>
      <c r="O103" s="173">
        <f>SUM(A103:N103)</f>
        <v>0</v>
      </c>
      <c r="P103" s="175">
        <f>O103/30</f>
        <v>0</v>
      </c>
      <c r="Q103" s="71"/>
      <c r="R103" s="94"/>
      <c r="S103" s="94"/>
      <c r="T103" s="94"/>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94"/>
      <c r="S104" s="94"/>
      <c r="T104" s="94"/>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c r="H105" s="71"/>
      <c r="I105" s="71"/>
      <c r="J105" s="71"/>
      <c r="K105" s="71"/>
      <c r="L105" s="71"/>
      <c r="M105" s="71"/>
      <c r="N105" s="71"/>
      <c r="O105" s="173">
        <f>SUM(A105:N105)</f>
        <v>0</v>
      </c>
      <c r="P105" s="175">
        <f>O105/30</f>
        <v>0</v>
      </c>
      <c r="Q105" s="71"/>
      <c r="R105" s="94"/>
      <c r="S105" s="94"/>
      <c r="T105" s="94"/>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94"/>
      <c r="S106" s="94"/>
      <c r="T106" s="94"/>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c r="H107" s="71"/>
      <c r="I107" s="71"/>
      <c r="J107" s="71"/>
      <c r="K107" s="71"/>
      <c r="L107" s="71"/>
      <c r="M107" s="71"/>
      <c r="N107" s="71"/>
      <c r="O107" s="173">
        <f>SUM(A107:N107)</f>
        <v>0</v>
      </c>
      <c r="P107" s="175">
        <f>O107/30</f>
        <v>0</v>
      </c>
      <c r="Q107" s="71"/>
      <c r="R107" s="94"/>
      <c r="S107" s="94"/>
      <c r="T107" s="94"/>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94"/>
      <c r="S108" s="94"/>
      <c r="T108" s="94"/>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c r="H109" s="71"/>
      <c r="I109" s="71"/>
      <c r="J109" s="71"/>
      <c r="K109" s="71"/>
      <c r="L109" s="71"/>
      <c r="M109" s="71"/>
      <c r="N109" s="71"/>
      <c r="O109" s="173">
        <f>SUM(A109:N109)</f>
        <v>0</v>
      </c>
      <c r="P109" s="175">
        <f>O109/30</f>
        <v>0</v>
      </c>
      <c r="Q109" s="71"/>
      <c r="R109" s="94"/>
      <c r="S109" s="94"/>
      <c r="T109" s="94"/>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94"/>
      <c r="S110" s="94"/>
      <c r="T110" s="94"/>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c r="H111" s="71"/>
      <c r="I111" s="71"/>
      <c r="J111" s="71"/>
      <c r="K111" s="71"/>
      <c r="L111" s="71"/>
      <c r="M111" s="71"/>
      <c r="N111" s="71"/>
      <c r="O111" s="173">
        <f>SUM(A111:N111)</f>
        <v>0</v>
      </c>
      <c r="P111" s="175">
        <f>O111/30</f>
        <v>0</v>
      </c>
      <c r="Q111" s="71"/>
      <c r="R111" s="94"/>
      <c r="S111" s="94"/>
      <c r="T111" s="94"/>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94"/>
      <c r="S112" s="94"/>
      <c r="T112" s="94"/>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c r="H113" s="71"/>
      <c r="I113" s="71"/>
      <c r="J113" s="71"/>
      <c r="K113" s="71"/>
      <c r="L113" s="71"/>
      <c r="M113" s="71"/>
      <c r="N113" s="71"/>
      <c r="O113" s="173">
        <f>SUM(A113:N113)</f>
        <v>0</v>
      </c>
      <c r="P113" s="175">
        <f>O113/30</f>
        <v>0</v>
      </c>
      <c r="Q113" s="71"/>
      <c r="R113" s="94"/>
      <c r="S113" s="94"/>
      <c r="T113" s="94"/>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94"/>
      <c r="S114" s="94"/>
      <c r="T114" s="94"/>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c r="H115" s="71"/>
      <c r="I115" s="71"/>
      <c r="J115" s="71"/>
      <c r="K115" s="71"/>
      <c r="L115" s="71"/>
      <c r="M115" s="71"/>
      <c r="N115" s="71"/>
      <c r="O115" s="173">
        <f>SUM(A115:N115)</f>
        <v>0</v>
      </c>
      <c r="P115" s="175">
        <f>O115/30</f>
        <v>0</v>
      </c>
      <c r="Q115" s="71"/>
      <c r="R115" s="94"/>
      <c r="S115" s="94"/>
      <c r="T115" s="94"/>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94"/>
      <c r="S116" s="94"/>
      <c r="T116" s="94"/>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c r="H117" s="71"/>
      <c r="I117" s="71"/>
      <c r="J117" s="71"/>
      <c r="K117" s="71"/>
      <c r="L117" s="71"/>
      <c r="M117" s="71"/>
      <c r="N117" s="71"/>
      <c r="O117" s="173">
        <f>SUM(A117:N117)</f>
        <v>0</v>
      </c>
      <c r="P117" s="175">
        <f>O117/30</f>
        <v>0</v>
      </c>
      <c r="Q117" s="71"/>
      <c r="R117" s="94"/>
      <c r="S117" s="94"/>
      <c r="T117" s="94"/>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94"/>
      <c r="S118" s="94"/>
      <c r="T118" s="94"/>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c r="H119" s="71"/>
      <c r="I119" s="71"/>
      <c r="J119" s="71"/>
      <c r="K119" s="71"/>
      <c r="L119" s="71"/>
      <c r="M119" s="71"/>
      <c r="N119" s="71"/>
      <c r="O119" s="173">
        <f>SUM(A119:N119)</f>
        <v>0</v>
      </c>
      <c r="P119" s="175">
        <f>O119/30</f>
        <v>0</v>
      </c>
      <c r="Q119" s="71"/>
      <c r="R119" s="94"/>
      <c r="S119" s="94"/>
      <c r="T119" s="94"/>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94"/>
      <c r="S120" s="94"/>
      <c r="T120" s="94"/>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c r="H121" s="71"/>
      <c r="I121" s="71"/>
      <c r="J121" s="71"/>
      <c r="K121" s="71"/>
      <c r="L121" s="71"/>
      <c r="M121" s="71"/>
      <c r="N121" s="71"/>
      <c r="O121" s="173">
        <f>SUM(A121:N121)</f>
        <v>0</v>
      </c>
      <c r="P121" s="175">
        <f>O121/30</f>
        <v>0</v>
      </c>
      <c r="Q121" s="71"/>
      <c r="R121" s="94"/>
      <c r="S121" s="94"/>
      <c r="T121" s="94"/>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94"/>
      <c r="S122" s="94"/>
      <c r="T122" s="94"/>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c r="H123" s="71"/>
      <c r="I123" s="71"/>
      <c r="J123" s="71"/>
      <c r="K123" s="71"/>
      <c r="L123" s="71"/>
      <c r="M123" s="71"/>
      <c r="N123" s="71"/>
      <c r="O123" s="173">
        <f>SUM(A123:N123)</f>
        <v>0</v>
      </c>
      <c r="P123" s="175">
        <f>O123/30</f>
        <v>0</v>
      </c>
      <c r="Q123" s="71"/>
      <c r="R123" s="94"/>
      <c r="S123" s="94"/>
      <c r="T123" s="94"/>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94"/>
      <c r="S124" s="94"/>
      <c r="T124" s="94"/>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c r="H125" s="71"/>
      <c r="I125" s="71"/>
      <c r="J125" s="71"/>
      <c r="K125" s="71"/>
      <c r="L125" s="71"/>
      <c r="M125" s="71"/>
      <c r="N125" s="71"/>
      <c r="O125" s="173">
        <f>SUM(A125:N125)</f>
        <v>0</v>
      </c>
      <c r="P125" s="175">
        <f>O125/30</f>
        <v>0</v>
      </c>
      <c r="Q125" s="71"/>
      <c r="R125" s="94"/>
      <c r="S125" s="94"/>
      <c r="T125" s="94"/>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94"/>
      <c r="S126" s="94"/>
      <c r="T126" s="94"/>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c r="H127" s="71"/>
      <c r="I127" s="71"/>
      <c r="J127" s="71"/>
      <c r="K127" s="71"/>
      <c r="L127" s="71"/>
      <c r="M127" s="71"/>
      <c r="N127" s="71"/>
      <c r="O127" s="173">
        <f>SUM(A127:N127)</f>
        <v>0</v>
      </c>
      <c r="P127" s="175">
        <f>O127/30</f>
        <v>0</v>
      </c>
      <c r="Q127" s="71"/>
      <c r="R127" s="94"/>
      <c r="S127" s="94"/>
      <c r="T127" s="94"/>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94"/>
      <c r="S128" s="94"/>
      <c r="T128" s="94"/>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c r="H129" s="71"/>
      <c r="I129" s="71"/>
      <c r="J129" s="71"/>
      <c r="K129" s="71"/>
      <c r="L129" s="71"/>
      <c r="M129" s="71"/>
      <c r="N129" s="71"/>
      <c r="O129" s="173">
        <f>SUM(A129:N129)</f>
        <v>0</v>
      </c>
      <c r="P129" s="175">
        <f>O129/30</f>
        <v>0</v>
      </c>
      <c r="Q129" s="71"/>
      <c r="R129" s="94"/>
      <c r="S129" s="94"/>
      <c r="T129" s="94"/>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94"/>
      <c r="S130" s="94"/>
      <c r="T130" s="94"/>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c r="H131" s="71"/>
      <c r="I131" s="71"/>
      <c r="J131" s="71"/>
      <c r="K131" s="71"/>
      <c r="L131" s="71"/>
      <c r="M131" s="71"/>
      <c r="N131" s="71"/>
      <c r="O131" s="173">
        <f>SUM(A131:N131)</f>
        <v>0</v>
      </c>
      <c r="P131" s="175">
        <f>O131/30</f>
        <v>0</v>
      </c>
      <c r="Q131" s="71"/>
      <c r="R131" s="94"/>
      <c r="S131" s="94"/>
      <c r="T131" s="94"/>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94"/>
      <c r="S132" s="94"/>
      <c r="T132" s="94"/>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c r="H133" s="71"/>
      <c r="I133" s="71"/>
      <c r="J133" s="71"/>
      <c r="K133" s="71"/>
      <c r="L133" s="71"/>
      <c r="M133" s="71"/>
      <c r="N133" s="71"/>
      <c r="O133" s="173">
        <f>SUM(A133:N133)</f>
        <v>0</v>
      </c>
      <c r="P133" s="175">
        <f>O133/30</f>
        <v>0</v>
      </c>
      <c r="Q133" s="71"/>
      <c r="R133" s="94"/>
      <c r="S133" s="94"/>
      <c r="T133" s="94"/>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94"/>
      <c r="S134" s="94"/>
      <c r="T134" s="94"/>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c r="H135" s="71"/>
      <c r="I135" s="71"/>
      <c r="J135" s="71"/>
      <c r="K135" s="71"/>
      <c r="L135" s="71"/>
      <c r="M135" s="71"/>
      <c r="N135" s="71"/>
      <c r="O135" s="173">
        <f>SUM(A135:N135)</f>
        <v>0</v>
      </c>
      <c r="P135" s="175">
        <f>O135/30</f>
        <v>0</v>
      </c>
      <c r="Q135" s="71"/>
      <c r="R135" s="94"/>
      <c r="S135" s="94"/>
      <c r="T135" s="94"/>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94"/>
      <c r="S136" s="94"/>
      <c r="T136" s="94"/>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c r="H137" s="71"/>
      <c r="I137" s="71"/>
      <c r="J137" s="71"/>
      <c r="K137" s="71"/>
      <c r="L137" s="71"/>
      <c r="M137" s="71"/>
      <c r="N137" s="71"/>
      <c r="O137" s="173">
        <f>SUM(A137:N137)</f>
        <v>0</v>
      </c>
      <c r="P137" s="175">
        <f>O137/30</f>
        <v>0</v>
      </c>
      <c r="Q137" s="71"/>
      <c r="R137" s="94"/>
      <c r="S137" s="94"/>
      <c r="T137" s="94"/>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94"/>
      <c r="S138" s="94"/>
      <c r="T138" s="94"/>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c r="H139" s="71"/>
      <c r="I139" s="71"/>
      <c r="J139" s="71"/>
      <c r="K139" s="71"/>
      <c r="L139" s="71"/>
      <c r="M139" s="71"/>
      <c r="N139" s="71"/>
      <c r="O139" s="173">
        <f>SUM(A139:N139)</f>
        <v>0</v>
      </c>
      <c r="P139" s="175">
        <f>O139/30</f>
        <v>0</v>
      </c>
      <c r="Q139" s="71"/>
      <c r="R139" s="94"/>
      <c r="S139" s="94"/>
      <c r="T139" s="94"/>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94"/>
      <c r="S140" s="94"/>
      <c r="T140" s="94"/>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c r="H141" s="71"/>
      <c r="I141" s="71"/>
      <c r="J141" s="71"/>
      <c r="K141" s="71"/>
      <c r="L141" s="71"/>
      <c r="M141" s="71"/>
      <c r="N141" s="71"/>
      <c r="O141" s="173">
        <f>SUM(A141:N141)</f>
        <v>0</v>
      </c>
      <c r="P141" s="175">
        <f>O141/30</f>
        <v>0</v>
      </c>
      <c r="Q141" s="71"/>
      <c r="R141" s="94"/>
      <c r="S141" s="94"/>
      <c r="T141" s="94"/>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94"/>
      <c r="S142" s="94"/>
      <c r="T142" s="94"/>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c r="H143" s="71"/>
      <c r="I143" s="71"/>
      <c r="J143" s="71"/>
      <c r="K143" s="71"/>
      <c r="L143" s="71"/>
      <c r="M143" s="71"/>
      <c r="N143" s="71"/>
      <c r="O143" s="173">
        <f>SUM(A143:N143)</f>
        <v>0</v>
      </c>
      <c r="P143" s="175">
        <f>O143/30</f>
        <v>0</v>
      </c>
      <c r="Q143" s="71"/>
      <c r="R143" s="94"/>
      <c r="S143" s="94"/>
      <c r="T143" s="94"/>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94"/>
      <c r="S144" s="94"/>
      <c r="T144" s="94"/>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c r="H145" s="71"/>
      <c r="I145" s="71"/>
      <c r="J145" s="71"/>
      <c r="K145" s="71"/>
      <c r="L145" s="71"/>
      <c r="M145" s="71"/>
      <c r="N145" s="71"/>
      <c r="O145" s="173">
        <f>SUM(A145:N145)</f>
        <v>0</v>
      </c>
      <c r="P145" s="175">
        <f>O145/30</f>
        <v>0</v>
      </c>
      <c r="Q145" s="71"/>
      <c r="R145" s="94"/>
      <c r="S145" s="94"/>
      <c r="T145" s="94"/>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94"/>
      <c r="S146" s="94"/>
      <c r="T146" s="94"/>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c r="H147" s="71"/>
      <c r="I147" s="71"/>
      <c r="J147" s="71"/>
      <c r="K147" s="71"/>
      <c r="L147" s="71"/>
      <c r="M147" s="71"/>
      <c r="N147" s="71"/>
      <c r="O147" s="173">
        <f>SUM(A147:N147)</f>
        <v>0</v>
      </c>
      <c r="P147" s="175">
        <f>O147/30</f>
        <v>0</v>
      </c>
      <c r="Q147" s="71"/>
      <c r="R147" s="94"/>
      <c r="S147" s="94"/>
      <c r="T147" s="94"/>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94"/>
      <c r="S148" s="94"/>
      <c r="T148" s="94"/>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c r="H149" s="71"/>
      <c r="I149" s="71"/>
      <c r="J149" s="71"/>
      <c r="K149" s="71"/>
      <c r="L149" s="71"/>
      <c r="M149" s="71"/>
      <c r="N149" s="71"/>
      <c r="O149" s="173">
        <f>SUM(A149:N149)</f>
        <v>0</v>
      </c>
      <c r="P149" s="175">
        <f>O149/30</f>
        <v>0</v>
      </c>
      <c r="Q149" s="71"/>
      <c r="R149" s="94"/>
      <c r="S149" s="94"/>
      <c r="T149" s="94"/>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94"/>
      <c r="S150" s="94"/>
      <c r="T150" s="94"/>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c r="H151" s="71"/>
      <c r="I151" s="71"/>
      <c r="J151" s="71"/>
      <c r="K151" s="71"/>
      <c r="L151" s="71"/>
      <c r="M151" s="71"/>
      <c r="N151" s="71"/>
      <c r="O151" s="173">
        <f>SUM(A151:N151)</f>
        <v>0</v>
      </c>
      <c r="P151" s="175">
        <f>O151/30</f>
        <v>0</v>
      </c>
      <c r="Q151" s="71"/>
      <c r="R151" s="94"/>
      <c r="S151" s="94"/>
      <c r="T151" s="94"/>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94"/>
      <c r="S152" s="94"/>
      <c r="T152" s="94"/>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c r="H153" s="71"/>
      <c r="I153" s="71"/>
      <c r="J153" s="71"/>
      <c r="K153" s="71"/>
      <c r="L153" s="71"/>
      <c r="M153" s="71"/>
      <c r="N153" s="71"/>
      <c r="O153" s="173">
        <f>SUM(A153:N153)</f>
        <v>0</v>
      </c>
      <c r="P153" s="175">
        <f>O153/30</f>
        <v>0</v>
      </c>
      <c r="Q153" s="71"/>
      <c r="R153" s="94"/>
      <c r="S153" s="94"/>
      <c r="T153" s="94"/>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94"/>
      <c r="S154" s="94"/>
      <c r="T154" s="94"/>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c r="H155" s="71"/>
      <c r="I155" s="71"/>
      <c r="J155" s="71"/>
      <c r="K155" s="71"/>
      <c r="L155" s="71"/>
      <c r="M155" s="71"/>
      <c r="N155" s="71"/>
      <c r="O155" s="173">
        <f>SUM(A155:N155)</f>
        <v>0</v>
      </c>
      <c r="P155" s="175">
        <f>O155/30</f>
        <v>0</v>
      </c>
      <c r="Q155" s="71"/>
      <c r="R155" s="94"/>
      <c r="S155" s="94"/>
      <c r="T155" s="94"/>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94"/>
      <c r="S156" s="94"/>
      <c r="T156" s="94"/>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c r="H157" s="71"/>
      <c r="I157" s="71"/>
      <c r="J157" s="71"/>
      <c r="K157" s="71"/>
      <c r="L157" s="71"/>
      <c r="M157" s="71"/>
      <c r="N157" s="71"/>
      <c r="O157" s="173">
        <f>SUM(A157:N157)</f>
        <v>0</v>
      </c>
      <c r="P157" s="175">
        <f>O157/30</f>
        <v>0</v>
      </c>
      <c r="Q157" s="71"/>
      <c r="R157" s="94"/>
      <c r="S157" s="94"/>
      <c r="T157" s="94"/>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94"/>
      <c r="S158" s="94"/>
      <c r="T158" s="94"/>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c r="H159" s="71"/>
      <c r="I159" s="71"/>
      <c r="J159" s="71"/>
      <c r="K159" s="71"/>
      <c r="L159" s="71"/>
      <c r="M159" s="71"/>
      <c r="N159" s="71"/>
      <c r="O159" s="173">
        <f>SUM(A159:N159)</f>
        <v>0</v>
      </c>
      <c r="P159" s="175">
        <f>O159/30</f>
        <v>0</v>
      </c>
      <c r="Q159" s="71"/>
      <c r="R159" s="94"/>
      <c r="S159" s="94"/>
      <c r="T159" s="94"/>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94"/>
      <c r="S160" s="94"/>
      <c r="T160" s="94"/>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c r="H161" s="71"/>
      <c r="I161" s="71"/>
      <c r="J161" s="71"/>
      <c r="K161" s="71"/>
      <c r="L161" s="71"/>
      <c r="M161" s="71"/>
      <c r="N161" s="71"/>
      <c r="O161" s="173">
        <f>SUM(A161:N161)</f>
        <v>0</v>
      </c>
      <c r="P161" s="175">
        <f>O161/30</f>
        <v>0</v>
      </c>
      <c r="Q161" s="71"/>
      <c r="R161" s="94"/>
      <c r="S161" s="94"/>
      <c r="T161" s="94"/>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94"/>
      <c r="S162" s="94"/>
      <c r="T162" s="94"/>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c r="H163" s="71"/>
      <c r="I163" s="71"/>
      <c r="J163" s="71"/>
      <c r="K163" s="71"/>
      <c r="L163" s="71"/>
      <c r="M163" s="71"/>
      <c r="N163" s="71"/>
      <c r="O163" s="173">
        <f>SUM(A163:N163)</f>
        <v>0</v>
      </c>
      <c r="P163" s="175">
        <f>O163/30</f>
        <v>0</v>
      </c>
      <c r="Q163" s="71"/>
      <c r="R163" s="94"/>
      <c r="S163" s="94"/>
      <c r="T163" s="94"/>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94"/>
      <c r="S164" s="94"/>
      <c r="T164" s="94"/>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c r="H165" s="71"/>
      <c r="I165" s="71"/>
      <c r="J165" s="71"/>
      <c r="K165" s="71"/>
      <c r="L165" s="71"/>
      <c r="M165" s="71"/>
      <c r="N165" s="71"/>
      <c r="O165" s="173">
        <f>SUM(A165:N165)</f>
        <v>0</v>
      </c>
      <c r="P165" s="175">
        <f>O165/30</f>
        <v>0</v>
      </c>
      <c r="Q165" s="71"/>
      <c r="R165" s="94"/>
      <c r="S165" s="94"/>
      <c r="T165" s="94"/>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94"/>
      <c r="S166" s="94"/>
      <c r="T166" s="94"/>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c r="H167" s="71"/>
      <c r="I167" s="71"/>
      <c r="J167" s="71"/>
      <c r="K167" s="71"/>
      <c r="L167" s="71"/>
      <c r="M167" s="71"/>
      <c r="N167" s="71"/>
      <c r="O167" s="173">
        <f>SUM(A167:N167)</f>
        <v>0</v>
      </c>
      <c r="P167" s="175">
        <f>O167/30</f>
        <v>0</v>
      </c>
      <c r="Q167" s="71"/>
      <c r="R167" s="94"/>
      <c r="S167" s="94"/>
      <c r="T167" s="94"/>
      <c r="U167" s="19"/>
      <c r="V167" s="19"/>
      <c r="W167" s="19"/>
      <c r="X167" s="19"/>
      <c r="Y167" s="21"/>
      <c r="Z167" s="23"/>
      <c r="AB167" s="17"/>
    </row>
    <row r="168" spans="1:28" ht="25.5" x14ac:dyDescent="0.2">
      <c r="A168" s="66" t="s">
        <v>159</v>
      </c>
      <c r="B168" s="66"/>
      <c r="C168" s="66"/>
      <c r="D168" s="66"/>
      <c r="E168" s="66"/>
      <c r="F168" s="66"/>
      <c r="G168" s="66"/>
      <c r="H168" s="66"/>
      <c r="I168" s="66"/>
      <c r="J168" s="66"/>
      <c r="K168" s="66"/>
      <c r="L168" s="66"/>
      <c r="M168" s="66"/>
      <c r="N168" s="66"/>
      <c r="O168" s="174" t="s">
        <v>174</v>
      </c>
      <c r="P168" s="174">
        <v>46</v>
      </c>
      <c r="Q168" s="66"/>
      <c r="R168" s="78"/>
      <c r="S168" s="78"/>
      <c r="T168" s="78"/>
    </row>
    <row r="169" spans="1:28" x14ac:dyDescent="0.2">
      <c r="A169" s="177">
        <f>COUNTIF($A$10:$G$10,"46")</f>
        <v>0</v>
      </c>
      <c r="B169" s="71">
        <f>COUNTIF($A$13:$G$13,"46")</f>
        <v>0</v>
      </c>
      <c r="C169" s="71">
        <f>COUNTIF($A$16:$G$16,"46")</f>
        <v>0</v>
      </c>
      <c r="D169" s="71">
        <f>COUNTIF($A$19:$G$19,"46")</f>
        <v>0</v>
      </c>
      <c r="E169" s="71">
        <f>COUNTIF($A$22:$G$22,"46")</f>
        <v>0</v>
      </c>
      <c r="F169" s="71">
        <f>COUNTIF($A$25:$G$25,"46")</f>
        <v>0</v>
      </c>
      <c r="G169" s="66"/>
      <c r="H169" s="66"/>
      <c r="I169" s="66"/>
      <c r="J169" s="66"/>
      <c r="K169" s="66"/>
      <c r="L169" s="66"/>
      <c r="M169" s="66"/>
      <c r="N169" s="66"/>
      <c r="O169" s="173">
        <f>SUM(A169:N169)</f>
        <v>0</v>
      </c>
      <c r="P169" s="175">
        <f>O169/30</f>
        <v>0</v>
      </c>
      <c r="Q169" s="66"/>
      <c r="R169" s="78"/>
      <c r="S169" s="78"/>
      <c r="T169" s="78"/>
    </row>
    <row r="170" spans="1:28" ht="25.5" x14ac:dyDescent="0.2">
      <c r="A170" s="66" t="s">
        <v>160</v>
      </c>
      <c r="B170" s="66"/>
      <c r="C170" s="66"/>
      <c r="D170" s="66"/>
      <c r="E170" s="66"/>
      <c r="F170" s="66"/>
      <c r="G170" s="66"/>
      <c r="H170" s="66"/>
      <c r="I170" s="66"/>
      <c r="J170" s="66"/>
      <c r="K170" s="66"/>
      <c r="L170" s="66"/>
      <c r="M170" s="66"/>
      <c r="N170" s="66"/>
      <c r="O170" s="174" t="s">
        <v>175</v>
      </c>
      <c r="P170" s="174">
        <v>47</v>
      </c>
      <c r="Q170" s="66"/>
      <c r="R170" s="78"/>
      <c r="S170" s="78"/>
      <c r="T170" s="78"/>
    </row>
    <row r="171" spans="1:28" x14ac:dyDescent="0.2">
      <c r="A171" s="177">
        <f>COUNTIF($A$10:$G$10,"47")</f>
        <v>0</v>
      </c>
      <c r="B171" s="71">
        <f>COUNTIF($A$13:$G$13,"47")</f>
        <v>0</v>
      </c>
      <c r="C171" s="71">
        <f>COUNTIF($A$16:$G$16,"47")</f>
        <v>0</v>
      </c>
      <c r="D171" s="71">
        <f>COUNTIF($A$19:$G$19,"47")</f>
        <v>0</v>
      </c>
      <c r="E171" s="71">
        <f>COUNTIF($A$22:$G$22,"47")</f>
        <v>0</v>
      </c>
      <c r="F171" s="71">
        <f>COUNTIF($A$25:$G$25,"47")</f>
        <v>0</v>
      </c>
      <c r="G171" s="66"/>
      <c r="H171" s="66"/>
      <c r="I171" s="66"/>
      <c r="J171" s="66"/>
      <c r="K171" s="66"/>
      <c r="L171" s="66"/>
      <c r="M171" s="66"/>
      <c r="N171" s="66"/>
      <c r="O171" s="173">
        <f>SUM(A171:N171)</f>
        <v>0</v>
      </c>
      <c r="P171" s="175">
        <f>O171/30</f>
        <v>0</v>
      </c>
      <c r="Q171" s="66"/>
      <c r="R171" s="78"/>
      <c r="S171" s="78"/>
      <c r="T171" s="78"/>
    </row>
    <row r="172" spans="1:28" ht="25.5" x14ac:dyDescent="0.2">
      <c r="A172" s="66" t="s">
        <v>161</v>
      </c>
      <c r="B172" s="66"/>
      <c r="C172" s="66"/>
      <c r="D172" s="66"/>
      <c r="E172" s="66"/>
      <c r="F172" s="66"/>
      <c r="G172" s="66"/>
      <c r="H172" s="66"/>
      <c r="I172" s="66"/>
      <c r="J172" s="66"/>
      <c r="K172" s="66"/>
      <c r="L172" s="66"/>
      <c r="M172" s="66"/>
      <c r="N172" s="66"/>
      <c r="O172" s="174" t="s">
        <v>176</v>
      </c>
      <c r="P172" s="174">
        <v>48</v>
      </c>
      <c r="Q172" s="66"/>
      <c r="R172" s="78"/>
      <c r="S172" s="78"/>
      <c r="T172" s="78"/>
    </row>
    <row r="173" spans="1:28" x14ac:dyDescent="0.2">
      <c r="A173" s="177">
        <f>COUNTIF($A$10:$G$10,"48")</f>
        <v>0</v>
      </c>
      <c r="B173" s="71">
        <f>COUNTIF($A$13:$G$13,"48")</f>
        <v>0</v>
      </c>
      <c r="C173" s="71">
        <f>COUNTIF($A$16:$G$16,"48")</f>
        <v>0</v>
      </c>
      <c r="D173" s="71">
        <f>COUNTIF($A$19:$G$19,"48")</f>
        <v>0</v>
      </c>
      <c r="E173" s="71">
        <f>COUNTIF($A$22:$G$22,"48")</f>
        <v>0</v>
      </c>
      <c r="F173" s="71">
        <f>COUNTIF($A$25:$G$25,"48")</f>
        <v>0</v>
      </c>
      <c r="G173" s="66"/>
      <c r="H173" s="66"/>
      <c r="I173" s="66"/>
      <c r="J173" s="66"/>
      <c r="K173" s="66"/>
      <c r="L173" s="66"/>
      <c r="M173" s="66"/>
      <c r="N173" s="66"/>
      <c r="O173" s="173">
        <f>SUM(A173:N173)</f>
        <v>0</v>
      </c>
      <c r="P173" s="175">
        <f>O173/30</f>
        <v>0</v>
      </c>
      <c r="Q173" s="66"/>
      <c r="R173" s="78"/>
      <c r="S173" s="78"/>
      <c r="T173" s="78"/>
    </row>
    <row r="174" spans="1:28" ht="25.5" x14ac:dyDescent="0.2">
      <c r="A174" s="66" t="s">
        <v>162</v>
      </c>
      <c r="B174" s="66"/>
      <c r="C174" s="66"/>
      <c r="D174" s="66"/>
      <c r="E174" s="66"/>
      <c r="F174" s="66"/>
      <c r="G174" s="66"/>
      <c r="H174" s="66"/>
      <c r="I174" s="66"/>
      <c r="J174" s="66"/>
      <c r="K174" s="66"/>
      <c r="L174" s="66"/>
      <c r="M174" s="66"/>
      <c r="N174" s="66"/>
      <c r="O174" s="174" t="s">
        <v>177</v>
      </c>
      <c r="P174" s="174">
        <v>49</v>
      </c>
      <c r="Q174" s="66"/>
      <c r="R174" s="78"/>
      <c r="S174" s="78"/>
      <c r="T174" s="78"/>
    </row>
    <row r="175" spans="1:28" x14ac:dyDescent="0.2">
      <c r="A175" s="177">
        <f>COUNTIF($A$10:$G$10,"49")</f>
        <v>0</v>
      </c>
      <c r="B175" s="71">
        <f>COUNTIF($A$13:$G$13,"49")</f>
        <v>0</v>
      </c>
      <c r="C175" s="71">
        <f>COUNTIF($A$16:$G$16,"49")</f>
        <v>0</v>
      </c>
      <c r="D175" s="71">
        <f>COUNTIF($A$19:$G$19,"49")</f>
        <v>0</v>
      </c>
      <c r="E175" s="71">
        <f>COUNTIF($A$22:$G$22,"49")</f>
        <v>0</v>
      </c>
      <c r="F175" s="71">
        <f>COUNTIF($A$25:$G$25,"49")</f>
        <v>0</v>
      </c>
      <c r="G175" s="66"/>
      <c r="H175" s="66"/>
      <c r="I175" s="66"/>
      <c r="J175" s="66"/>
      <c r="K175" s="66"/>
      <c r="L175" s="66"/>
      <c r="M175" s="66"/>
      <c r="N175" s="66"/>
      <c r="O175" s="173">
        <f>SUM(A175:N175)</f>
        <v>0</v>
      </c>
      <c r="P175" s="175">
        <f>O175/30</f>
        <v>0</v>
      </c>
      <c r="Q175" s="66"/>
      <c r="R175" s="78"/>
      <c r="S175" s="78"/>
      <c r="T175" s="78"/>
    </row>
    <row r="176" spans="1:28" ht="25.5" x14ac:dyDescent="0.2">
      <c r="A176" s="66" t="s">
        <v>163</v>
      </c>
      <c r="B176" s="66"/>
      <c r="C176" s="66"/>
      <c r="D176" s="66"/>
      <c r="E176" s="66"/>
      <c r="F176" s="66"/>
      <c r="G176" s="66"/>
      <c r="H176" s="66"/>
      <c r="I176" s="66"/>
      <c r="J176" s="66"/>
      <c r="K176" s="66"/>
      <c r="L176" s="66"/>
      <c r="M176" s="66"/>
      <c r="N176" s="66"/>
      <c r="O176" s="174" t="s">
        <v>178</v>
      </c>
      <c r="P176" s="174">
        <v>50</v>
      </c>
      <c r="Q176" s="66"/>
      <c r="R176" s="78"/>
      <c r="S176" s="78"/>
      <c r="T176" s="78"/>
    </row>
    <row r="177" spans="1:20" x14ac:dyDescent="0.2">
      <c r="A177" s="177">
        <f>COUNTIF($A$10:$G$10,"50")</f>
        <v>0</v>
      </c>
      <c r="B177" s="71">
        <f>COUNTIF($A$13:$G$13,"50")</f>
        <v>0</v>
      </c>
      <c r="C177" s="71">
        <f>COUNTIF($A$16:$G$16,"50")</f>
        <v>0</v>
      </c>
      <c r="D177" s="71">
        <f>COUNTIF($A$19:$G$19,"50")</f>
        <v>0</v>
      </c>
      <c r="E177" s="71">
        <f>COUNTIF($A$22:$G$22,"50")</f>
        <v>0</v>
      </c>
      <c r="F177" s="71">
        <f>COUNTIF($A$25:$G$25,"50")</f>
        <v>0</v>
      </c>
      <c r="G177" s="66"/>
      <c r="H177" s="66"/>
      <c r="I177" s="66"/>
      <c r="J177" s="66"/>
      <c r="K177" s="66"/>
      <c r="L177" s="66"/>
      <c r="M177" s="66"/>
      <c r="N177" s="66"/>
      <c r="O177" s="173">
        <f>SUM(A177:N177)</f>
        <v>0</v>
      </c>
      <c r="P177" s="175">
        <f>O177/30</f>
        <v>0</v>
      </c>
      <c r="Q177" s="66"/>
      <c r="R177" s="78"/>
      <c r="S177" s="78"/>
      <c r="T177" s="78"/>
    </row>
    <row r="178" spans="1:20" ht="25.5" x14ac:dyDescent="0.2">
      <c r="A178" s="66" t="s">
        <v>164</v>
      </c>
      <c r="B178" s="66"/>
      <c r="C178" s="66"/>
      <c r="D178" s="66"/>
      <c r="E178" s="66"/>
      <c r="F178" s="66"/>
      <c r="G178" s="66"/>
      <c r="H178" s="66"/>
      <c r="I178" s="66"/>
      <c r="J178" s="66"/>
      <c r="K178" s="66"/>
      <c r="L178" s="66"/>
      <c r="M178" s="66"/>
      <c r="N178" s="66"/>
      <c r="O178" s="174" t="s">
        <v>179</v>
      </c>
      <c r="P178" s="174">
        <v>51</v>
      </c>
      <c r="Q178" s="66"/>
      <c r="R178" s="78"/>
      <c r="S178" s="78"/>
      <c r="T178" s="78"/>
    </row>
    <row r="179" spans="1:20" x14ac:dyDescent="0.2">
      <c r="A179" s="177">
        <f>COUNTIF($A$10:$G$10,"51")</f>
        <v>0</v>
      </c>
      <c r="B179" s="71">
        <f>COUNTIF($A$13:$G$13,"51")</f>
        <v>0</v>
      </c>
      <c r="C179" s="71">
        <f>COUNTIF($A$16:$G$16,"51")</f>
        <v>0</v>
      </c>
      <c r="D179" s="71">
        <f>COUNTIF($A$19:$G$19,"51")</f>
        <v>0</v>
      </c>
      <c r="E179" s="71">
        <f>COUNTIF($A$22:$G$22,"51")</f>
        <v>0</v>
      </c>
      <c r="F179" s="71">
        <f>COUNTIF($A$25:$G$25,"51")</f>
        <v>0</v>
      </c>
      <c r="G179" s="66"/>
      <c r="H179" s="66"/>
      <c r="I179" s="66"/>
      <c r="J179" s="66"/>
      <c r="K179" s="66"/>
      <c r="L179" s="66"/>
      <c r="M179" s="66"/>
      <c r="N179" s="66"/>
      <c r="O179" s="173">
        <f>SUM(A179:N179)</f>
        <v>0</v>
      </c>
      <c r="P179" s="175">
        <f>O179/30</f>
        <v>0</v>
      </c>
      <c r="Q179" s="66"/>
      <c r="R179" s="78"/>
      <c r="S179" s="78"/>
      <c r="T179" s="78"/>
    </row>
    <row r="180" spans="1:20" ht="25.5" x14ac:dyDescent="0.2">
      <c r="A180" s="66" t="s">
        <v>165</v>
      </c>
      <c r="B180" s="66"/>
      <c r="C180" s="66"/>
      <c r="D180" s="66"/>
      <c r="E180" s="66"/>
      <c r="F180" s="66"/>
      <c r="G180" s="66"/>
      <c r="H180" s="66"/>
      <c r="I180" s="66"/>
      <c r="J180" s="66"/>
      <c r="K180" s="66"/>
      <c r="L180" s="66"/>
      <c r="M180" s="66"/>
      <c r="N180" s="66"/>
      <c r="O180" s="174" t="s">
        <v>180</v>
      </c>
      <c r="P180" s="174">
        <v>52</v>
      </c>
      <c r="Q180" s="66"/>
      <c r="R180" s="78"/>
      <c r="S180" s="78"/>
      <c r="T180" s="78"/>
    </row>
    <row r="181" spans="1:20" x14ac:dyDescent="0.2">
      <c r="A181" s="177">
        <f>COUNTIF($A$10:$G$10,"52")</f>
        <v>0</v>
      </c>
      <c r="B181" s="71">
        <f>COUNTIF($A$13:$G$13,"52")</f>
        <v>0</v>
      </c>
      <c r="C181" s="71">
        <f>COUNTIF($A$16:$G$16,"52")</f>
        <v>0</v>
      </c>
      <c r="D181" s="71">
        <f>COUNTIF($A$19:$G$19,"52")</f>
        <v>0</v>
      </c>
      <c r="E181" s="71">
        <f>COUNTIF($A$22:$G$22,"52")</f>
        <v>0</v>
      </c>
      <c r="F181" s="71">
        <f>COUNTIF($A$25:$G$25,"52")</f>
        <v>0</v>
      </c>
      <c r="G181" s="66"/>
      <c r="H181" s="66"/>
      <c r="I181" s="66"/>
      <c r="J181" s="66"/>
      <c r="K181" s="66"/>
      <c r="L181" s="66"/>
      <c r="M181" s="66"/>
      <c r="N181" s="66"/>
      <c r="O181" s="173">
        <f>SUM(A181:N181)</f>
        <v>0</v>
      </c>
      <c r="P181" s="175">
        <f>O181/30</f>
        <v>0</v>
      </c>
      <c r="Q181" s="66"/>
      <c r="R181" s="78"/>
      <c r="S181" s="78"/>
      <c r="T181" s="78"/>
    </row>
    <row r="182" spans="1:20" ht="25.5" x14ac:dyDescent="0.2">
      <c r="A182" s="66" t="s">
        <v>166</v>
      </c>
      <c r="B182" s="66"/>
      <c r="C182" s="66"/>
      <c r="D182" s="66"/>
      <c r="E182" s="66"/>
      <c r="F182" s="66"/>
      <c r="G182" s="66"/>
      <c r="H182" s="66"/>
      <c r="I182" s="66"/>
      <c r="J182" s="66"/>
      <c r="K182" s="66"/>
      <c r="L182" s="66"/>
      <c r="M182" s="66"/>
      <c r="N182" s="66"/>
      <c r="O182" s="174" t="s">
        <v>181</v>
      </c>
      <c r="P182" s="174">
        <v>53</v>
      </c>
      <c r="Q182" s="66"/>
      <c r="R182" s="78"/>
      <c r="S182" s="78"/>
      <c r="T182" s="78"/>
    </row>
    <row r="183" spans="1:20" x14ac:dyDescent="0.2">
      <c r="A183" s="177">
        <f>COUNTIF($A$10:$G$10,"53")</f>
        <v>0</v>
      </c>
      <c r="B183" s="71">
        <f>COUNTIF($A$13:$G$13,"53")</f>
        <v>0</v>
      </c>
      <c r="C183" s="71">
        <f>COUNTIF($A$16:$G$16,"53")</f>
        <v>0</v>
      </c>
      <c r="D183" s="71">
        <f>COUNTIF($A$19:$G$19,"53")</f>
        <v>0</v>
      </c>
      <c r="E183" s="71">
        <f>COUNTIF($A$22:$G$22,"53")</f>
        <v>0</v>
      </c>
      <c r="F183" s="71">
        <f>COUNTIF($A$25:$G$25,"53")</f>
        <v>0</v>
      </c>
      <c r="G183" s="66"/>
      <c r="H183" s="66"/>
      <c r="I183" s="66"/>
      <c r="J183" s="66"/>
      <c r="K183" s="66"/>
      <c r="L183" s="66"/>
      <c r="M183" s="66"/>
      <c r="N183" s="66"/>
      <c r="O183" s="173">
        <f>SUM(A183:N183)</f>
        <v>0</v>
      </c>
      <c r="P183" s="175">
        <f>O183/30</f>
        <v>0</v>
      </c>
      <c r="Q183" s="66"/>
      <c r="R183" s="78"/>
      <c r="S183" s="78"/>
      <c r="T183" s="78"/>
    </row>
    <row r="184" spans="1:20" ht="25.5" x14ac:dyDescent="0.2">
      <c r="A184" s="66" t="s">
        <v>167</v>
      </c>
      <c r="B184" s="66"/>
      <c r="C184" s="66"/>
      <c r="D184" s="66"/>
      <c r="E184" s="66"/>
      <c r="F184" s="66"/>
      <c r="G184" s="66"/>
      <c r="H184" s="66"/>
      <c r="I184" s="66"/>
      <c r="J184" s="66"/>
      <c r="K184" s="66"/>
      <c r="L184" s="66"/>
      <c r="M184" s="66"/>
      <c r="N184" s="66"/>
      <c r="O184" s="174" t="s">
        <v>182</v>
      </c>
      <c r="P184" s="174">
        <v>54</v>
      </c>
      <c r="Q184" s="66"/>
      <c r="R184" s="78"/>
      <c r="S184" s="78"/>
      <c r="T184" s="78"/>
    </row>
    <row r="185" spans="1:20" x14ac:dyDescent="0.2">
      <c r="A185" s="177">
        <f>COUNTIF($A$10:$G$10,"54")</f>
        <v>0</v>
      </c>
      <c r="B185" s="71">
        <f>COUNTIF($A$13:$G$13,"54")</f>
        <v>0</v>
      </c>
      <c r="C185" s="71">
        <f>COUNTIF($A$16:$G$16,"54")</f>
        <v>0</v>
      </c>
      <c r="D185" s="71">
        <f>COUNTIF($A$19:$G$19,"54")</f>
        <v>0</v>
      </c>
      <c r="E185" s="71">
        <f>COUNTIF($A$22:$G$22,"54")</f>
        <v>0</v>
      </c>
      <c r="F185" s="71">
        <f>COUNTIF($A$25:$G$25,"54")</f>
        <v>0</v>
      </c>
      <c r="G185" s="66"/>
      <c r="H185" s="66"/>
      <c r="I185" s="66"/>
      <c r="J185" s="66"/>
      <c r="K185" s="66"/>
      <c r="L185" s="66"/>
      <c r="M185" s="66"/>
      <c r="N185" s="66"/>
      <c r="O185" s="173">
        <f>SUM(A185:N185)</f>
        <v>0</v>
      </c>
      <c r="P185" s="175">
        <f>O185/30</f>
        <v>0</v>
      </c>
      <c r="Q185" s="66"/>
      <c r="R185" s="78"/>
      <c r="S185" s="78"/>
      <c r="T185" s="78"/>
    </row>
    <row r="186" spans="1:20" ht="25.5" x14ac:dyDescent="0.2">
      <c r="A186" s="66" t="s">
        <v>168</v>
      </c>
      <c r="B186" s="66"/>
      <c r="C186" s="66"/>
      <c r="D186" s="66"/>
      <c r="E186" s="66"/>
      <c r="F186" s="66"/>
      <c r="G186" s="66"/>
      <c r="H186" s="66"/>
      <c r="I186" s="66"/>
      <c r="J186" s="66"/>
      <c r="K186" s="66"/>
      <c r="L186" s="66"/>
      <c r="M186" s="66"/>
      <c r="N186" s="66"/>
      <c r="O186" s="174" t="s">
        <v>183</v>
      </c>
      <c r="P186" s="174">
        <v>55</v>
      </c>
      <c r="Q186" s="66"/>
      <c r="R186" s="78"/>
      <c r="S186" s="78"/>
      <c r="T186" s="78"/>
    </row>
    <row r="187" spans="1:20" x14ac:dyDescent="0.2">
      <c r="A187" s="177">
        <f>COUNTIF($A$10:$G$10,"55")</f>
        <v>0</v>
      </c>
      <c r="B187" s="71">
        <f>COUNTIF($A$13:$G$13,"55")</f>
        <v>0</v>
      </c>
      <c r="C187" s="71">
        <f>COUNTIF($A$16:$G$16,"55")</f>
        <v>0</v>
      </c>
      <c r="D187" s="71">
        <f>COUNTIF($A$19:$G$19,"55")</f>
        <v>0</v>
      </c>
      <c r="E187" s="71">
        <f>COUNTIF($A$22:$G$22,"55")</f>
        <v>0</v>
      </c>
      <c r="F187" s="71">
        <f>COUNTIF($A$25:$G$25,"55")</f>
        <v>0</v>
      </c>
      <c r="G187" s="66"/>
      <c r="H187" s="66"/>
      <c r="I187" s="66"/>
      <c r="J187" s="66"/>
      <c r="K187" s="66"/>
      <c r="L187" s="66"/>
      <c r="M187" s="66"/>
      <c r="N187" s="66"/>
      <c r="O187" s="173">
        <f>SUM(A187:N187)</f>
        <v>0</v>
      </c>
      <c r="P187" s="175">
        <f>O187/30</f>
        <v>0</v>
      </c>
      <c r="Q187" s="66"/>
      <c r="R187" s="78"/>
      <c r="S187" s="78"/>
      <c r="T187" s="78"/>
    </row>
    <row r="188" spans="1:20" ht="25.5" x14ac:dyDescent="0.2">
      <c r="A188" s="66" t="s">
        <v>169</v>
      </c>
      <c r="B188" s="66"/>
      <c r="C188" s="66"/>
      <c r="D188" s="66"/>
      <c r="E188" s="66"/>
      <c r="F188" s="66"/>
      <c r="G188" s="66"/>
      <c r="H188" s="66"/>
      <c r="I188" s="66"/>
      <c r="J188" s="66"/>
      <c r="K188" s="66"/>
      <c r="L188" s="66"/>
      <c r="M188" s="66"/>
      <c r="N188" s="66"/>
      <c r="O188" s="174" t="s">
        <v>184</v>
      </c>
      <c r="P188" s="174">
        <v>56</v>
      </c>
      <c r="Q188" s="66"/>
      <c r="R188" s="78"/>
      <c r="S188" s="78"/>
      <c r="T188" s="78"/>
    </row>
    <row r="189" spans="1:20" x14ac:dyDescent="0.2">
      <c r="A189" s="177">
        <f>COUNTIF($A$10:$G$10,"56")</f>
        <v>0</v>
      </c>
      <c r="B189" s="71">
        <f>COUNTIF($A$13:$G$13,"56")</f>
        <v>0</v>
      </c>
      <c r="C189" s="71">
        <f>COUNTIF($A$16:$G$16,"56")</f>
        <v>0</v>
      </c>
      <c r="D189" s="71">
        <f>COUNTIF($A$19:$G$19,"56")</f>
        <v>0</v>
      </c>
      <c r="E189" s="71">
        <f>COUNTIF($A$22:$G$22,"56")</f>
        <v>0</v>
      </c>
      <c r="F189" s="71">
        <f>COUNTIF($A$25:$G$25,"56")</f>
        <v>0</v>
      </c>
      <c r="G189" s="66"/>
      <c r="H189" s="66"/>
      <c r="I189" s="66"/>
      <c r="J189" s="66"/>
      <c r="K189" s="66"/>
      <c r="L189" s="66"/>
      <c r="M189" s="66"/>
      <c r="N189" s="66"/>
      <c r="O189" s="173">
        <f>SUM(A189:N189)</f>
        <v>0</v>
      </c>
      <c r="P189" s="175">
        <f>O189/30</f>
        <v>0</v>
      </c>
      <c r="Q189" s="66"/>
      <c r="R189" s="78"/>
      <c r="S189" s="78"/>
      <c r="T189" s="78"/>
    </row>
    <row r="190" spans="1:20" ht="25.5" x14ac:dyDescent="0.2">
      <c r="A190" s="66" t="s">
        <v>170</v>
      </c>
      <c r="B190" s="66"/>
      <c r="C190" s="66"/>
      <c r="D190" s="66"/>
      <c r="E190" s="66"/>
      <c r="F190" s="66"/>
      <c r="G190" s="66"/>
      <c r="H190" s="66"/>
      <c r="I190" s="66"/>
      <c r="J190" s="66"/>
      <c r="K190" s="66"/>
      <c r="L190" s="66"/>
      <c r="M190" s="66"/>
      <c r="N190" s="66"/>
      <c r="O190" s="174" t="s">
        <v>185</v>
      </c>
      <c r="P190" s="174">
        <v>57</v>
      </c>
      <c r="Q190" s="66"/>
      <c r="R190" s="78"/>
      <c r="S190" s="78"/>
      <c r="T190" s="78"/>
    </row>
    <row r="191" spans="1:20" x14ac:dyDescent="0.2">
      <c r="A191" s="177">
        <f>COUNTIF($A$10:$G$10,"57")</f>
        <v>0</v>
      </c>
      <c r="B191" s="71">
        <f>COUNTIF($A$13:$G$13,"57")</f>
        <v>0</v>
      </c>
      <c r="C191" s="71">
        <f>COUNTIF($A$16:$G$16,"57")</f>
        <v>0</v>
      </c>
      <c r="D191" s="71">
        <f>COUNTIF($A$19:$G$19,"57")</f>
        <v>0</v>
      </c>
      <c r="E191" s="71">
        <f>COUNTIF($A$22:$G$22,"57")</f>
        <v>0</v>
      </c>
      <c r="F191" s="71">
        <f>COUNTIF($A$25:$G$25,"57")</f>
        <v>0</v>
      </c>
      <c r="G191" s="66"/>
      <c r="H191" s="66"/>
      <c r="I191" s="66"/>
      <c r="J191" s="66"/>
      <c r="K191" s="66"/>
      <c r="L191" s="66"/>
      <c r="M191" s="66"/>
      <c r="N191" s="66"/>
      <c r="O191" s="173">
        <f>SUM(A191:N191)</f>
        <v>0</v>
      </c>
      <c r="P191" s="175">
        <f>O191/30</f>
        <v>0</v>
      </c>
      <c r="Q191" s="66"/>
      <c r="R191" s="78"/>
      <c r="S191" s="78"/>
      <c r="T191" s="78"/>
    </row>
    <row r="192" spans="1:20" ht="25.5" x14ac:dyDescent="0.2">
      <c r="A192" s="66" t="s">
        <v>171</v>
      </c>
      <c r="B192" s="66"/>
      <c r="C192" s="66"/>
      <c r="D192" s="66"/>
      <c r="E192" s="66"/>
      <c r="F192" s="66"/>
      <c r="G192" s="66"/>
      <c r="H192" s="66"/>
      <c r="I192" s="66"/>
      <c r="J192" s="66"/>
      <c r="K192" s="66"/>
      <c r="L192" s="66"/>
      <c r="M192" s="66"/>
      <c r="N192" s="66"/>
      <c r="O192" s="174" t="s">
        <v>186</v>
      </c>
      <c r="P192" s="174">
        <v>58</v>
      </c>
      <c r="Q192" s="66"/>
      <c r="R192" s="78"/>
      <c r="S192" s="78"/>
      <c r="T192" s="78"/>
    </row>
    <row r="193" spans="1:20" x14ac:dyDescent="0.2">
      <c r="A193" s="177">
        <f>COUNTIF($A$10:$G$10,"58")</f>
        <v>0</v>
      </c>
      <c r="B193" s="71">
        <f>COUNTIF($A$13:$G$13,"58")</f>
        <v>0</v>
      </c>
      <c r="C193" s="71">
        <f>COUNTIF($A$16:$G$16,"58")</f>
        <v>0</v>
      </c>
      <c r="D193" s="71">
        <f>COUNTIF($A$19:$G$19,"58")</f>
        <v>0</v>
      </c>
      <c r="E193" s="71">
        <f>COUNTIF($A$22:$G$22,"58")</f>
        <v>0</v>
      </c>
      <c r="F193" s="71">
        <f>COUNTIF($A$25:$G$25,"58")</f>
        <v>0</v>
      </c>
      <c r="G193" s="66"/>
      <c r="H193" s="66"/>
      <c r="I193" s="66"/>
      <c r="J193" s="66"/>
      <c r="K193" s="66"/>
      <c r="L193" s="66"/>
      <c r="M193" s="66"/>
      <c r="N193" s="66"/>
      <c r="O193" s="173">
        <f>SUM(A193:N193)</f>
        <v>0</v>
      </c>
      <c r="P193" s="175">
        <f>O193/30</f>
        <v>0</v>
      </c>
      <c r="Q193" s="66"/>
      <c r="R193" s="78"/>
      <c r="S193" s="78"/>
      <c r="T193" s="78"/>
    </row>
    <row r="194" spans="1:20" ht="25.5" x14ac:dyDescent="0.2">
      <c r="A194" s="66" t="s">
        <v>172</v>
      </c>
      <c r="B194" s="66"/>
      <c r="C194" s="66"/>
      <c r="D194" s="66"/>
      <c r="E194" s="66"/>
      <c r="F194" s="66"/>
      <c r="G194" s="66"/>
      <c r="H194" s="66"/>
      <c r="I194" s="66"/>
      <c r="J194" s="66"/>
      <c r="K194" s="66"/>
      <c r="L194" s="66"/>
      <c r="M194" s="66"/>
      <c r="N194" s="66"/>
      <c r="O194" s="174" t="s">
        <v>187</v>
      </c>
      <c r="P194" s="174">
        <v>59</v>
      </c>
      <c r="Q194" s="66"/>
      <c r="R194" s="78"/>
      <c r="S194" s="78"/>
      <c r="T194" s="78"/>
    </row>
    <row r="195" spans="1:20" x14ac:dyDescent="0.2">
      <c r="A195" s="177">
        <f>COUNTIF($A$10:$G$10,"59")</f>
        <v>0</v>
      </c>
      <c r="B195" s="71">
        <f>COUNTIF($A$13:$G$13,"59")</f>
        <v>0</v>
      </c>
      <c r="C195" s="71">
        <f>COUNTIF($A$16:$G$16,"59")</f>
        <v>0</v>
      </c>
      <c r="D195" s="71">
        <f>COUNTIF($A$19:$G$19,"59")</f>
        <v>0</v>
      </c>
      <c r="E195" s="71">
        <f>COUNTIF($A$22:$G$22,"59")</f>
        <v>0</v>
      </c>
      <c r="F195" s="71">
        <f>COUNTIF($A$25:$G$25,"59")</f>
        <v>0</v>
      </c>
      <c r="G195" s="66"/>
      <c r="H195" s="66"/>
      <c r="I195" s="66"/>
      <c r="J195" s="66"/>
      <c r="K195" s="66"/>
      <c r="L195" s="66"/>
      <c r="M195" s="66"/>
      <c r="N195" s="66"/>
      <c r="O195" s="173">
        <f>SUM(A195:N195)</f>
        <v>0</v>
      </c>
      <c r="P195" s="175">
        <f>O195/30</f>
        <v>0</v>
      </c>
      <c r="Q195" s="66"/>
      <c r="R195" s="78"/>
      <c r="S195" s="78"/>
      <c r="T195" s="78"/>
    </row>
    <row r="196" spans="1:20" ht="25.5" x14ac:dyDescent="0.2">
      <c r="A196" s="66" t="s">
        <v>173</v>
      </c>
      <c r="B196" s="66"/>
      <c r="C196" s="66"/>
      <c r="D196" s="66"/>
      <c r="E196" s="66"/>
      <c r="F196" s="66"/>
      <c r="G196" s="66"/>
      <c r="H196" s="66"/>
      <c r="I196" s="66"/>
      <c r="J196" s="66"/>
      <c r="K196" s="66"/>
      <c r="L196" s="66"/>
      <c r="M196" s="66"/>
      <c r="N196" s="66"/>
      <c r="O196" s="174" t="s">
        <v>188</v>
      </c>
      <c r="P196" s="174">
        <v>60</v>
      </c>
      <c r="Q196" s="66"/>
      <c r="R196" s="78"/>
      <c r="S196" s="78"/>
      <c r="T196" s="78"/>
    </row>
    <row r="197" spans="1:20" x14ac:dyDescent="0.2">
      <c r="A197" s="177">
        <f>COUNTIF($A$10:$G$10,"60")</f>
        <v>0</v>
      </c>
      <c r="B197" s="71">
        <f>COUNTIF($A$13:$G$13,"60")</f>
        <v>0</v>
      </c>
      <c r="C197" s="71">
        <f>COUNTIF($A$16:$G$16,"60")</f>
        <v>0</v>
      </c>
      <c r="D197" s="71">
        <f>COUNTIF($A$19:$G$19,"60")</f>
        <v>0</v>
      </c>
      <c r="E197" s="71">
        <f>COUNTIF($A$22:$G$22,"60")</f>
        <v>0</v>
      </c>
      <c r="F197" s="71">
        <f>COUNTIF($A$25:$G$25,"60")</f>
        <v>0</v>
      </c>
      <c r="G197" s="66"/>
      <c r="H197" s="66"/>
      <c r="I197" s="66"/>
      <c r="J197" s="66"/>
      <c r="K197" s="66"/>
      <c r="L197" s="66"/>
      <c r="M197" s="66"/>
      <c r="N197" s="66"/>
      <c r="O197" s="173">
        <f>SUM(A197:N197)</f>
        <v>0</v>
      </c>
      <c r="P197" s="175">
        <f>O197/30</f>
        <v>0</v>
      </c>
      <c r="Q197" s="66"/>
      <c r="R197" s="78"/>
      <c r="S197" s="78"/>
      <c r="T197" s="78"/>
    </row>
    <row r="198" spans="1:20" x14ac:dyDescent="0.2">
      <c r="A198" s="78"/>
      <c r="B198" s="78"/>
      <c r="C198" s="78"/>
      <c r="D198" s="78"/>
      <c r="E198" s="78"/>
      <c r="F198" s="78"/>
      <c r="G198" s="78"/>
      <c r="H198" s="78"/>
      <c r="I198" s="78"/>
      <c r="J198" s="78"/>
      <c r="K198" s="78"/>
      <c r="L198" s="78"/>
      <c r="M198" s="78"/>
      <c r="N198" s="78"/>
      <c r="O198" s="78"/>
      <c r="P198" s="78"/>
      <c r="Q198" s="78"/>
      <c r="R198" s="78"/>
      <c r="S198" s="78"/>
      <c r="T198" s="78"/>
    </row>
    <row r="199" spans="1:20" x14ac:dyDescent="0.2">
      <c r="A199" s="78"/>
      <c r="B199" s="78"/>
      <c r="C199" s="78"/>
      <c r="D199" s="78"/>
      <c r="E199" s="78"/>
      <c r="F199" s="78"/>
      <c r="G199" s="78"/>
      <c r="H199" s="78"/>
      <c r="I199" s="78"/>
      <c r="J199" s="78"/>
      <c r="K199" s="78"/>
      <c r="L199" s="78"/>
      <c r="M199" s="78"/>
      <c r="N199" s="78"/>
      <c r="O199" s="78"/>
      <c r="P199" s="78"/>
      <c r="Q199" s="78"/>
      <c r="R199" s="78"/>
      <c r="S199" s="78"/>
      <c r="T199" s="78"/>
    </row>
    <row r="200" spans="1:20" ht="15" x14ac:dyDescent="0.25">
      <c r="A200" s="78"/>
      <c r="B200" s="78"/>
      <c r="C200" s="78"/>
      <c r="D200" s="78"/>
      <c r="E200" s="78"/>
      <c r="F200" s="78"/>
      <c r="G200" s="78"/>
      <c r="H200" s="78"/>
      <c r="I200" s="78"/>
      <c r="J200" s="93"/>
      <c r="K200" s="93"/>
      <c r="L200" s="8"/>
      <c r="M200" s="93"/>
      <c r="N200" s="93"/>
      <c r="O200" s="93"/>
      <c r="P200" s="78"/>
      <c r="Q200" s="78"/>
      <c r="R200" s="78"/>
      <c r="S200" s="78"/>
      <c r="T200" s="78"/>
    </row>
    <row r="201" spans="1:20" ht="15" x14ac:dyDescent="0.25">
      <c r="A201" s="78"/>
      <c r="B201" s="78"/>
      <c r="C201" s="78"/>
      <c r="D201" s="78"/>
      <c r="E201" s="78"/>
      <c r="F201" s="78"/>
      <c r="G201" s="78"/>
      <c r="H201" s="78"/>
      <c r="I201" s="78"/>
      <c r="J201" s="9"/>
      <c r="K201" s="9"/>
      <c r="L201" s="9"/>
      <c r="M201" s="10"/>
      <c r="N201" s="11"/>
      <c r="O201" s="11"/>
      <c r="P201" s="78"/>
      <c r="Q201" s="78"/>
      <c r="R201" s="78"/>
      <c r="S201" s="78"/>
      <c r="T201" s="78"/>
    </row>
    <row r="202" spans="1:20" ht="15" x14ac:dyDescent="0.25">
      <c r="A202" s="78"/>
      <c r="B202" s="78"/>
      <c r="C202" s="78"/>
      <c r="D202" s="78"/>
      <c r="E202" s="78"/>
      <c r="F202" s="78"/>
      <c r="G202" s="78"/>
      <c r="H202" s="78"/>
      <c r="I202" s="78"/>
      <c r="J202" s="9"/>
      <c r="K202" s="9"/>
      <c r="L202" s="9"/>
      <c r="M202" s="10"/>
      <c r="N202" s="11"/>
      <c r="O202" s="11"/>
      <c r="P202" s="78"/>
      <c r="Q202" s="78"/>
      <c r="R202" s="78"/>
      <c r="S202" s="78"/>
      <c r="T202" s="78"/>
    </row>
    <row r="203" spans="1:20" x14ac:dyDescent="0.2">
      <c r="A203" s="78"/>
      <c r="B203" s="78"/>
      <c r="C203" s="78"/>
      <c r="D203" s="78"/>
      <c r="E203" s="78"/>
      <c r="F203" s="78"/>
      <c r="G203" s="78"/>
      <c r="H203" s="78"/>
      <c r="I203" s="78"/>
      <c r="J203" s="14"/>
      <c r="K203" s="14"/>
      <c r="L203" s="14"/>
      <c r="M203" s="14"/>
      <c r="N203" s="14"/>
      <c r="O203" s="14"/>
      <c r="P203" s="78"/>
      <c r="Q203" s="78"/>
      <c r="R203" s="78"/>
      <c r="S203" s="78"/>
      <c r="T203" s="78"/>
    </row>
    <row r="204" spans="1:20" x14ac:dyDescent="0.2">
      <c r="A204" s="78"/>
      <c r="B204" s="78"/>
      <c r="C204" s="78"/>
      <c r="D204" s="78"/>
      <c r="E204" s="78"/>
      <c r="F204" s="78"/>
      <c r="G204" s="78"/>
      <c r="H204" s="78"/>
      <c r="I204" s="78"/>
      <c r="J204" s="95"/>
      <c r="K204" s="95"/>
      <c r="L204" s="95"/>
      <c r="M204" s="95"/>
      <c r="N204" s="95"/>
      <c r="O204" s="95"/>
      <c r="P204" s="78"/>
      <c r="Q204" s="78"/>
      <c r="R204" s="78"/>
      <c r="S204" s="78"/>
      <c r="T204" s="78"/>
    </row>
    <row r="205" spans="1:20" x14ac:dyDescent="0.2">
      <c r="A205" s="66" t="s">
        <v>146</v>
      </c>
      <c r="B205" s="66"/>
      <c r="C205" s="66"/>
      <c r="D205" s="66"/>
      <c r="E205" s="66"/>
      <c r="F205" s="66"/>
      <c r="G205" s="66"/>
      <c r="H205" s="66"/>
      <c r="I205" s="78"/>
      <c r="J205" s="95"/>
      <c r="K205" s="95"/>
      <c r="L205" s="95"/>
      <c r="M205" s="95"/>
      <c r="N205" s="95"/>
      <c r="O205" s="95"/>
      <c r="P205" s="78"/>
      <c r="Q205" s="78"/>
      <c r="R205" s="78"/>
      <c r="S205" s="78"/>
      <c r="T205" s="78"/>
    </row>
    <row r="206" spans="1:20" x14ac:dyDescent="0.2">
      <c r="A206" s="178">
        <f ca="1">WEEKDAY(C4)</f>
        <v>2</v>
      </c>
      <c r="B206" s="66"/>
      <c r="C206" s="66"/>
      <c r="D206" s="66"/>
      <c r="E206" s="66"/>
      <c r="F206" s="66"/>
      <c r="G206" s="66"/>
      <c r="H206" s="66"/>
      <c r="I206" s="78"/>
      <c r="J206" s="14"/>
      <c r="K206" s="14"/>
      <c r="L206" s="96"/>
      <c r="M206" s="14"/>
      <c r="N206" s="14"/>
      <c r="O206" s="95"/>
      <c r="P206" s="78"/>
      <c r="Q206" s="78"/>
      <c r="R206" s="78"/>
      <c r="S206" s="78"/>
      <c r="T206" s="78"/>
    </row>
    <row r="207" spans="1:20" x14ac:dyDescent="0.2">
      <c r="A207" s="66" t="s">
        <v>147</v>
      </c>
      <c r="B207" s="66"/>
      <c r="C207" s="66"/>
      <c r="D207" s="66"/>
      <c r="E207" s="66"/>
      <c r="F207" s="66"/>
      <c r="G207" s="66"/>
      <c r="H207" s="66"/>
      <c r="I207" s="78"/>
      <c r="J207" s="95"/>
      <c r="K207" s="96"/>
      <c r="L207" s="96"/>
      <c r="M207" s="95"/>
      <c r="N207" s="95"/>
      <c r="O207" s="95"/>
      <c r="P207" s="78"/>
      <c r="Q207" s="78"/>
      <c r="R207" s="78"/>
      <c r="S207" s="78"/>
      <c r="T207" s="78"/>
    </row>
    <row r="208" spans="1:20" x14ac:dyDescent="0.2">
      <c r="A208" s="179" t="str">
        <f ca="1">IF(A206=1, "6", IF(A206=2, "5", IF(A206=3,"4", IF(A206=4,"3",IF(A206=5,"2", IF(A206=6,"1", IF(A206=7,"0")))))))</f>
        <v>5</v>
      </c>
      <c r="B208" s="66"/>
      <c r="C208" s="66"/>
      <c r="D208" s="66"/>
      <c r="E208" s="66"/>
      <c r="F208" s="66"/>
      <c r="G208" s="66"/>
      <c r="H208" s="66"/>
      <c r="I208" s="78"/>
      <c r="J208" s="95"/>
      <c r="K208" s="96"/>
      <c r="L208" s="96"/>
      <c r="M208" s="95"/>
      <c r="N208" s="95"/>
      <c r="O208" s="95"/>
      <c r="P208" s="78"/>
      <c r="Q208" s="78"/>
      <c r="R208" s="78"/>
      <c r="S208" s="78"/>
      <c r="T208" s="78"/>
    </row>
    <row r="209" spans="1:20" x14ac:dyDescent="0.2">
      <c r="A209" s="66"/>
      <c r="B209" s="66"/>
      <c r="C209" s="66"/>
      <c r="D209" s="66"/>
      <c r="E209" s="66"/>
      <c r="F209" s="66"/>
      <c r="G209" s="66"/>
      <c r="H209" s="66"/>
      <c r="I209" s="78"/>
      <c r="J209" s="95"/>
      <c r="K209" s="14"/>
      <c r="L209" s="96"/>
      <c r="M209" s="14"/>
      <c r="N209" s="95"/>
      <c r="O209" s="95"/>
      <c r="P209" s="78"/>
      <c r="Q209" s="78"/>
      <c r="R209" s="78"/>
      <c r="S209" s="78"/>
      <c r="T209" s="78"/>
    </row>
    <row r="210" spans="1:20" ht="15" x14ac:dyDescent="0.25">
      <c r="A210" s="78"/>
      <c r="B210" s="78"/>
      <c r="C210" s="78"/>
      <c r="D210" s="78"/>
      <c r="E210" s="78"/>
      <c r="F210" s="78"/>
      <c r="G210" s="78"/>
      <c r="H210" s="78"/>
      <c r="I210" s="78"/>
      <c r="J210" s="12"/>
      <c r="K210" s="12"/>
      <c r="L210" s="12"/>
      <c r="M210" s="12"/>
      <c r="N210" s="12"/>
      <c r="O210" s="12"/>
      <c r="P210" s="78"/>
      <c r="Q210" s="78"/>
      <c r="R210" s="78"/>
      <c r="S210" s="78"/>
      <c r="T210" s="78"/>
    </row>
    <row r="211" spans="1:20" ht="15" x14ac:dyDescent="0.25">
      <c r="A211" s="78"/>
      <c r="B211" s="78"/>
      <c r="C211" s="78"/>
      <c r="D211" s="78"/>
      <c r="E211" s="78"/>
      <c r="F211" s="78"/>
      <c r="G211" s="78"/>
      <c r="H211" s="78"/>
      <c r="I211" s="78"/>
      <c r="J211" s="12"/>
      <c r="K211" s="12"/>
      <c r="L211" s="12"/>
      <c r="M211" s="12"/>
      <c r="N211" s="12"/>
      <c r="O211" s="12"/>
      <c r="P211" s="78"/>
      <c r="Q211" s="78"/>
      <c r="R211" s="78"/>
      <c r="S211" s="78"/>
      <c r="T211" s="78"/>
    </row>
    <row r="212" spans="1:20" x14ac:dyDescent="0.2">
      <c r="A212" s="78"/>
      <c r="B212" s="78"/>
      <c r="C212" s="78"/>
      <c r="D212" s="78"/>
      <c r="E212" s="78"/>
      <c r="F212" s="78"/>
      <c r="G212" s="78"/>
      <c r="H212" s="78"/>
      <c r="I212" s="78"/>
      <c r="J212" s="14"/>
      <c r="K212" s="95"/>
      <c r="L212" s="14"/>
      <c r="M212" s="14"/>
      <c r="N212" s="14"/>
      <c r="O212" s="14"/>
      <c r="P212" s="78"/>
      <c r="Q212" s="78"/>
      <c r="R212" s="78"/>
      <c r="S212" s="78"/>
      <c r="T212" s="78"/>
    </row>
    <row r="213" spans="1:20" x14ac:dyDescent="0.2">
      <c r="A213" s="78"/>
      <c r="B213" s="78"/>
      <c r="C213" s="78"/>
      <c r="D213" s="78"/>
      <c r="E213" s="78"/>
      <c r="F213" s="78"/>
      <c r="G213" s="78"/>
      <c r="H213" s="78"/>
      <c r="I213" s="78"/>
      <c r="J213" s="95"/>
      <c r="K213" s="95"/>
      <c r="L213" s="95"/>
      <c r="M213" s="96"/>
      <c r="N213" s="96"/>
      <c r="O213" s="95"/>
      <c r="P213" s="78"/>
      <c r="Q213" s="78"/>
      <c r="R213" s="78"/>
      <c r="S213" s="78"/>
      <c r="T213" s="78"/>
    </row>
    <row r="214" spans="1:20" x14ac:dyDescent="0.2">
      <c r="A214" s="78"/>
      <c r="B214" s="78"/>
      <c r="C214" s="78"/>
      <c r="D214" s="78"/>
      <c r="E214" s="78"/>
      <c r="F214" s="78"/>
      <c r="G214" s="78"/>
      <c r="H214" s="78"/>
      <c r="I214" s="78"/>
      <c r="J214" s="95"/>
      <c r="K214" s="95"/>
      <c r="L214" s="95"/>
      <c r="M214" s="96"/>
      <c r="N214" s="96"/>
      <c r="O214" s="95"/>
      <c r="P214" s="78"/>
      <c r="Q214" s="78"/>
      <c r="R214" s="78"/>
      <c r="S214" s="78"/>
      <c r="T214" s="78"/>
    </row>
    <row r="215" spans="1:20" x14ac:dyDescent="0.2">
      <c r="A215" s="78"/>
      <c r="B215" s="78"/>
      <c r="C215" s="78"/>
      <c r="D215" s="78"/>
      <c r="E215" s="78"/>
      <c r="F215" s="78"/>
      <c r="G215" s="78"/>
      <c r="H215" s="78"/>
      <c r="I215" s="78"/>
      <c r="J215" s="96"/>
      <c r="K215" s="95"/>
      <c r="L215" s="14"/>
      <c r="M215" s="14"/>
      <c r="N215" s="14"/>
      <c r="O215" s="14"/>
      <c r="P215" s="78"/>
      <c r="Q215" s="78"/>
      <c r="R215" s="78"/>
      <c r="S215" s="78"/>
      <c r="T215" s="78"/>
    </row>
    <row r="216" spans="1:20" x14ac:dyDescent="0.2">
      <c r="A216" s="78"/>
      <c r="B216" s="78"/>
      <c r="C216" s="78"/>
      <c r="D216" s="78"/>
      <c r="E216" s="78"/>
      <c r="F216" s="78"/>
      <c r="G216" s="78"/>
      <c r="H216" s="78"/>
      <c r="I216" s="78"/>
      <c r="J216" s="96"/>
      <c r="K216" s="96"/>
      <c r="L216" s="96"/>
      <c r="M216" s="96"/>
      <c r="N216" s="95"/>
      <c r="O216" s="96"/>
      <c r="P216" s="78"/>
      <c r="Q216" s="78"/>
      <c r="R216" s="78"/>
      <c r="S216" s="78"/>
      <c r="T216" s="78"/>
    </row>
    <row r="217" spans="1:20" x14ac:dyDescent="0.2">
      <c r="A217" s="78"/>
      <c r="B217" s="78"/>
      <c r="C217" s="78"/>
      <c r="D217" s="78"/>
      <c r="E217" s="78"/>
      <c r="F217" s="78"/>
      <c r="G217" s="78"/>
      <c r="H217" s="78"/>
      <c r="I217" s="78"/>
      <c r="J217" s="96"/>
      <c r="K217" s="96"/>
      <c r="L217" s="96"/>
      <c r="M217" s="96"/>
      <c r="N217" s="95"/>
      <c r="O217" s="96"/>
      <c r="P217" s="78"/>
      <c r="Q217" s="78"/>
      <c r="R217" s="78"/>
      <c r="S217" s="78"/>
      <c r="T217" s="78"/>
    </row>
    <row r="218" spans="1:20" x14ac:dyDescent="0.2">
      <c r="A218" s="78"/>
      <c r="B218" s="78"/>
      <c r="C218" s="78"/>
      <c r="D218" s="78"/>
      <c r="E218" s="78"/>
      <c r="F218" s="78"/>
      <c r="G218" s="78"/>
      <c r="H218" s="78"/>
      <c r="I218" s="78"/>
      <c r="J218" s="96"/>
      <c r="K218" s="96"/>
      <c r="L218" s="14"/>
      <c r="M218" s="96"/>
      <c r="N218" s="14"/>
      <c r="O218" s="14"/>
      <c r="P218" s="78"/>
      <c r="Q218" s="78"/>
      <c r="R218" s="78"/>
      <c r="S218" s="78"/>
      <c r="T218" s="78"/>
    </row>
    <row r="219" spans="1:20" x14ac:dyDescent="0.2">
      <c r="A219" s="78"/>
      <c r="B219" s="78"/>
      <c r="C219" s="78"/>
      <c r="D219" s="78"/>
      <c r="E219" s="78"/>
      <c r="F219" s="78"/>
      <c r="G219" s="78"/>
      <c r="H219" s="78"/>
      <c r="I219" s="78"/>
      <c r="J219" s="96"/>
      <c r="K219" s="96"/>
      <c r="L219" s="14"/>
      <c r="M219" s="96"/>
      <c r="N219" s="14"/>
      <c r="O219" s="14"/>
      <c r="P219" s="78"/>
      <c r="Q219" s="78"/>
      <c r="R219" s="78"/>
      <c r="S219" s="78"/>
      <c r="T219" s="78"/>
    </row>
    <row r="220" spans="1:20" x14ac:dyDescent="0.2">
      <c r="A220" s="78"/>
      <c r="B220" s="78"/>
      <c r="C220" s="78"/>
      <c r="D220" s="78"/>
      <c r="E220" s="78"/>
      <c r="F220" s="78"/>
      <c r="G220" s="78"/>
      <c r="H220" s="78"/>
      <c r="I220" s="78"/>
      <c r="J220" s="96"/>
      <c r="K220" s="96"/>
      <c r="L220" s="14"/>
      <c r="M220" s="96"/>
      <c r="N220" s="14"/>
      <c r="O220" s="14"/>
      <c r="P220" s="78"/>
      <c r="Q220" s="78"/>
      <c r="R220" s="78"/>
      <c r="S220" s="78"/>
      <c r="T220" s="78"/>
    </row>
    <row r="221" spans="1:20" x14ac:dyDescent="0.2">
      <c r="A221" s="78"/>
      <c r="B221" s="78"/>
      <c r="C221" s="78"/>
      <c r="D221" s="78"/>
      <c r="E221" s="78"/>
      <c r="F221" s="78"/>
      <c r="G221" s="78"/>
      <c r="H221" s="78"/>
      <c r="I221" s="78"/>
      <c r="J221" s="96"/>
      <c r="K221" s="96"/>
      <c r="L221" s="14"/>
      <c r="M221" s="96"/>
      <c r="N221" s="14"/>
      <c r="O221" s="14"/>
      <c r="P221" s="78"/>
      <c r="Q221" s="78"/>
      <c r="R221" s="78"/>
      <c r="S221" s="78"/>
      <c r="T221" s="78"/>
    </row>
    <row r="222" spans="1:20" x14ac:dyDescent="0.2">
      <c r="A222" s="78"/>
      <c r="B222" s="78"/>
      <c r="C222" s="78"/>
      <c r="D222" s="78"/>
      <c r="E222" s="78"/>
      <c r="F222" s="78"/>
      <c r="G222" s="78"/>
      <c r="H222" s="78"/>
      <c r="I222" s="78"/>
      <c r="J222" s="96"/>
      <c r="K222" s="96"/>
      <c r="L222" s="14"/>
      <c r="M222" s="96"/>
      <c r="N222" s="14"/>
      <c r="O222" s="14"/>
      <c r="P222" s="78"/>
      <c r="Q222" s="78"/>
      <c r="R222" s="78"/>
      <c r="S222" s="78"/>
      <c r="T222" s="78"/>
    </row>
    <row r="223" spans="1:20" x14ac:dyDescent="0.2">
      <c r="A223" s="78"/>
      <c r="B223" s="78"/>
      <c r="C223" s="78"/>
      <c r="D223" s="78"/>
      <c r="E223" s="78"/>
      <c r="F223" s="78"/>
      <c r="G223" s="78"/>
      <c r="H223" s="78"/>
      <c r="I223" s="78"/>
      <c r="J223" s="96"/>
      <c r="K223" s="96"/>
      <c r="L223" s="14"/>
      <c r="M223" s="96"/>
      <c r="N223" s="14"/>
      <c r="O223" s="14"/>
      <c r="P223" s="78"/>
      <c r="Q223" s="78"/>
      <c r="R223" s="78"/>
      <c r="S223" s="78"/>
      <c r="T223" s="78"/>
    </row>
    <row r="224" spans="1:20" x14ac:dyDescent="0.2">
      <c r="A224" s="78"/>
      <c r="B224" s="78"/>
      <c r="C224" s="78"/>
      <c r="D224" s="78"/>
      <c r="E224" s="78"/>
      <c r="F224" s="78"/>
      <c r="G224" s="78"/>
      <c r="H224" s="78"/>
      <c r="I224" s="78"/>
      <c r="J224" s="96"/>
      <c r="K224" s="96"/>
      <c r="L224" s="96"/>
      <c r="M224" s="96"/>
      <c r="N224" s="96"/>
      <c r="O224" s="96"/>
      <c r="P224" s="78"/>
      <c r="Q224" s="78"/>
      <c r="R224" s="78"/>
      <c r="S224" s="78"/>
      <c r="T224" s="78"/>
    </row>
    <row r="225" spans="1:20" x14ac:dyDescent="0.2">
      <c r="A225" s="78"/>
      <c r="B225" s="78"/>
      <c r="C225" s="78"/>
      <c r="D225" s="78"/>
      <c r="E225" s="78"/>
      <c r="F225" s="78"/>
      <c r="G225" s="78"/>
      <c r="H225" s="78"/>
      <c r="I225" s="78"/>
      <c r="J225" s="96"/>
      <c r="K225" s="96"/>
      <c r="L225" s="96"/>
      <c r="M225" s="96"/>
      <c r="N225" s="96"/>
      <c r="O225" s="96"/>
      <c r="P225" s="78"/>
      <c r="Q225" s="78"/>
      <c r="R225" s="78"/>
      <c r="S225" s="78"/>
      <c r="T225" s="78"/>
    </row>
    <row r="226" spans="1:20" x14ac:dyDescent="0.2">
      <c r="A226" s="78"/>
      <c r="B226" s="78"/>
      <c r="C226" s="78"/>
      <c r="D226" s="78"/>
      <c r="E226" s="78"/>
      <c r="F226" s="78"/>
      <c r="G226" s="78"/>
      <c r="H226" s="78"/>
      <c r="I226" s="78"/>
      <c r="J226" s="96"/>
      <c r="K226" s="96"/>
      <c r="L226" s="96"/>
      <c r="M226" s="96"/>
      <c r="N226" s="96"/>
      <c r="O226" s="96"/>
      <c r="P226" s="78"/>
      <c r="Q226" s="78"/>
      <c r="R226" s="78"/>
      <c r="S226" s="78"/>
      <c r="T226" s="78"/>
    </row>
    <row r="227" spans="1:20" ht="15" x14ac:dyDescent="0.25">
      <c r="A227" s="78"/>
      <c r="B227" s="78"/>
      <c r="C227" s="78"/>
      <c r="D227" s="78"/>
      <c r="E227" s="78"/>
      <c r="F227" s="78"/>
      <c r="G227" s="78"/>
      <c r="H227" s="78"/>
      <c r="I227" s="78"/>
      <c r="J227" s="94"/>
      <c r="K227" s="94"/>
      <c r="L227" s="49"/>
      <c r="M227" s="94"/>
      <c r="N227" s="94"/>
      <c r="O227" s="94"/>
      <c r="P227" s="78"/>
      <c r="Q227" s="78"/>
      <c r="R227" s="78"/>
      <c r="S227" s="78"/>
      <c r="T227" s="78"/>
    </row>
    <row r="228" spans="1:20" ht="15" x14ac:dyDescent="0.25">
      <c r="A228" s="78"/>
      <c r="B228" s="78"/>
      <c r="C228" s="78"/>
      <c r="D228" s="78"/>
      <c r="E228" s="78"/>
      <c r="F228" s="78"/>
      <c r="G228" s="78"/>
      <c r="H228" s="78"/>
      <c r="I228" s="78"/>
      <c r="J228" s="50"/>
      <c r="K228" s="50"/>
      <c r="L228" s="50"/>
      <c r="M228" s="51"/>
      <c r="N228" s="11"/>
      <c r="O228" s="11"/>
      <c r="P228" s="78"/>
      <c r="Q228" s="78"/>
      <c r="R228" s="78"/>
      <c r="S228" s="78"/>
      <c r="T228" s="78"/>
    </row>
    <row r="229" spans="1:20" x14ac:dyDescent="0.2">
      <c r="A229" s="78"/>
      <c r="B229" s="78"/>
      <c r="C229" s="78"/>
      <c r="D229" s="78"/>
      <c r="E229" s="78"/>
      <c r="F229" s="78"/>
      <c r="G229" s="78"/>
      <c r="H229" s="78"/>
      <c r="I229" s="78"/>
      <c r="J229" s="96"/>
      <c r="K229" s="96"/>
      <c r="L229" s="96"/>
      <c r="M229" s="96"/>
      <c r="N229" s="96"/>
      <c r="O229" s="96"/>
      <c r="P229" s="78"/>
      <c r="Q229" s="78"/>
      <c r="R229" s="78"/>
      <c r="S229" s="78"/>
      <c r="T229" s="78"/>
    </row>
    <row r="230" spans="1:20" x14ac:dyDescent="0.2">
      <c r="A230" s="78"/>
      <c r="B230" s="78"/>
      <c r="C230" s="78"/>
      <c r="D230" s="78"/>
      <c r="E230" s="78"/>
      <c r="F230" s="78"/>
      <c r="G230" s="78"/>
      <c r="H230" s="78"/>
      <c r="I230" s="78"/>
      <c r="J230" s="14"/>
      <c r="K230" s="14"/>
      <c r="L230" s="14"/>
      <c r="M230" s="14"/>
      <c r="N230" s="14"/>
      <c r="O230" s="14"/>
      <c r="P230" s="78"/>
      <c r="Q230" s="78"/>
      <c r="R230" s="78"/>
      <c r="S230" s="78"/>
      <c r="T230" s="78"/>
    </row>
    <row r="231" spans="1:20" ht="15" x14ac:dyDescent="0.25">
      <c r="A231" s="78"/>
      <c r="B231" s="78"/>
      <c r="C231" s="78"/>
      <c r="D231" s="78"/>
      <c r="E231" s="78"/>
      <c r="F231" s="78"/>
      <c r="G231" s="78"/>
      <c r="H231" s="78"/>
      <c r="I231" s="78"/>
      <c r="J231" s="50"/>
      <c r="K231" s="50"/>
      <c r="L231" s="50"/>
      <c r="M231" s="51"/>
      <c r="N231" s="11"/>
      <c r="O231" s="11"/>
      <c r="P231" s="78"/>
      <c r="Q231" s="78"/>
      <c r="R231" s="78"/>
      <c r="S231" s="78"/>
      <c r="T231" s="78"/>
    </row>
    <row r="232" spans="1:20" x14ac:dyDescent="0.2">
      <c r="A232" s="78"/>
      <c r="B232" s="78"/>
      <c r="C232" s="78"/>
      <c r="D232" s="78"/>
      <c r="E232" s="78"/>
      <c r="F232" s="78"/>
      <c r="G232" s="78"/>
      <c r="H232" s="78"/>
      <c r="I232" s="78"/>
      <c r="J232" s="96"/>
      <c r="K232" s="96"/>
      <c r="L232" s="96"/>
      <c r="M232" s="96"/>
      <c r="N232" s="96"/>
      <c r="O232" s="96"/>
      <c r="P232" s="78"/>
      <c r="Q232" s="78"/>
      <c r="R232" s="78"/>
      <c r="S232" s="78"/>
      <c r="T232" s="78"/>
    </row>
    <row r="233" spans="1:20" x14ac:dyDescent="0.2">
      <c r="A233" s="78"/>
      <c r="B233" s="78"/>
      <c r="C233" s="78"/>
      <c r="D233" s="78"/>
      <c r="E233" s="78"/>
      <c r="F233" s="78"/>
      <c r="G233" s="78"/>
      <c r="H233" s="78"/>
      <c r="I233" s="78"/>
      <c r="J233" s="14"/>
      <c r="K233" s="14"/>
      <c r="L233" s="14"/>
      <c r="M233" s="95"/>
      <c r="N233" s="14"/>
      <c r="O233" s="95"/>
      <c r="P233" s="78"/>
      <c r="Q233" s="78"/>
      <c r="R233" s="78"/>
      <c r="S233" s="78"/>
      <c r="T233" s="78"/>
    </row>
    <row r="234" spans="1:20" x14ac:dyDescent="0.2">
      <c r="A234" s="78"/>
      <c r="B234" s="78"/>
      <c r="C234" s="78"/>
      <c r="D234" s="78"/>
      <c r="E234" s="78"/>
      <c r="F234" s="78"/>
      <c r="G234" s="78"/>
      <c r="H234" s="78"/>
      <c r="I234" s="78"/>
      <c r="J234" s="95"/>
      <c r="K234" s="95"/>
      <c r="L234" s="95"/>
      <c r="M234" s="95"/>
      <c r="N234" s="95"/>
      <c r="O234" s="95"/>
      <c r="P234" s="78"/>
      <c r="Q234" s="78"/>
      <c r="R234" s="78"/>
      <c r="S234" s="78"/>
      <c r="T234" s="78"/>
    </row>
    <row r="235" spans="1:20" x14ac:dyDescent="0.2">
      <c r="A235" s="78"/>
      <c r="B235" s="78"/>
      <c r="C235" s="78"/>
      <c r="D235" s="78"/>
      <c r="E235" s="78"/>
      <c r="F235" s="78"/>
      <c r="G235" s="78"/>
      <c r="H235" s="78"/>
      <c r="I235" s="78"/>
      <c r="J235" s="96"/>
      <c r="K235" s="96"/>
      <c r="L235" s="96"/>
      <c r="M235" s="96"/>
      <c r="N235" s="96"/>
      <c r="O235" s="95"/>
      <c r="P235" s="78"/>
      <c r="Q235" s="78"/>
      <c r="R235" s="78"/>
      <c r="S235" s="78"/>
      <c r="T235" s="78"/>
    </row>
    <row r="236" spans="1:20" x14ac:dyDescent="0.2">
      <c r="A236" s="78"/>
      <c r="B236" s="78"/>
      <c r="C236" s="78"/>
      <c r="D236" s="78"/>
      <c r="E236" s="78"/>
      <c r="F236" s="78"/>
      <c r="G236" s="78"/>
      <c r="H236" s="78"/>
      <c r="I236" s="78"/>
      <c r="J236" s="95"/>
      <c r="K236" s="14"/>
      <c r="L236" s="14"/>
      <c r="M236" s="95"/>
      <c r="N236" s="95"/>
      <c r="O236" s="95"/>
      <c r="P236" s="78"/>
      <c r="Q236" s="78"/>
      <c r="R236" s="78"/>
      <c r="S236" s="78"/>
      <c r="T236" s="78"/>
    </row>
    <row r="237" spans="1:20" x14ac:dyDescent="0.2">
      <c r="A237" s="78"/>
      <c r="B237" s="78"/>
      <c r="C237" s="78"/>
      <c r="D237" s="78"/>
      <c r="E237" s="78"/>
      <c r="F237" s="78"/>
      <c r="G237" s="78"/>
      <c r="H237" s="78"/>
      <c r="I237" s="78"/>
      <c r="J237" s="95"/>
      <c r="K237" s="95"/>
      <c r="L237" s="95"/>
      <c r="M237" s="95"/>
      <c r="N237" s="95"/>
      <c r="O237" s="95"/>
      <c r="P237" s="78"/>
      <c r="Q237" s="78"/>
      <c r="R237" s="78"/>
      <c r="S237" s="78"/>
      <c r="T237" s="78"/>
    </row>
    <row r="238" spans="1:20" x14ac:dyDescent="0.2">
      <c r="A238" s="78"/>
      <c r="B238" s="78"/>
      <c r="C238" s="78"/>
      <c r="D238" s="78"/>
      <c r="E238" s="78"/>
      <c r="F238" s="78"/>
      <c r="G238" s="78"/>
      <c r="H238" s="78"/>
      <c r="I238" s="78"/>
      <c r="J238" s="95"/>
      <c r="K238" s="96"/>
      <c r="L238" s="96"/>
      <c r="M238" s="95"/>
      <c r="N238" s="95"/>
      <c r="O238" s="95"/>
      <c r="P238" s="78"/>
      <c r="Q238" s="78"/>
      <c r="R238" s="78"/>
      <c r="S238" s="78"/>
      <c r="T238" s="78"/>
    </row>
    <row r="239" spans="1:20" ht="15" x14ac:dyDescent="0.25">
      <c r="A239" s="78"/>
      <c r="B239" s="78"/>
      <c r="C239" s="78"/>
      <c r="D239" s="78"/>
      <c r="E239" s="78"/>
      <c r="F239" s="78"/>
      <c r="G239" s="78"/>
      <c r="H239" s="78"/>
      <c r="I239" s="78"/>
      <c r="J239" s="12"/>
      <c r="K239" s="12"/>
      <c r="L239" s="12"/>
      <c r="M239" s="12"/>
      <c r="N239" s="12"/>
      <c r="O239" s="12"/>
      <c r="P239" s="78"/>
      <c r="Q239" s="78"/>
      <c r="R239" s="78"/>
      <c r="S239" s="78"/>
      <c r="T239" s="78"/>
    </row>
    <row r="240" spans="1:20" ht="15" x14ac:dyDescent="0.25">
      <c r="A240" s="78"/>
      <c r="B240" s="78"/>
      <c r="C240" s="78"/>
      <c r="D240" s="78"/>
      <c r="E240" s="78"/>
      <c r="F240" s="78"/>
      <c r="G240" s="78"/>
      <c r="H240" s="78"/>
      <c r="I240" s="78"/>
      <c r="J240" s="12"/>
      <c r="K240" s="12"/>
      <c r="L240" s="12"/>
      <c r="M240" s="12"/>
      <c r="N240" s="12"/>
      <c r="O240" s="12"/>
      <c r="P240" s="78"/>
      <c r="Q240" s="78"/>
      <c r="R240" s="78"/>
      <c r="S240" s="78"/>
      <c r="T240" s="78"/>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H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2:G22 B10:G10 A13:G13 A16:G16 A19:G19 A25:G25">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6" t="s">
        <v>153</v>
      </c>
      <c r="B2" s="217"/>
      <c r="C2" s="217"/>
      <c r="D2" s="217"/>
      <c r="E2" s="217"/>
      <c r="F2" s="217"/>
      <c r="G2" s="217"/>
      <c r="H2" s="218"/>
      <c r="I2" s="2"/>
      <c r="J2" s="97">
        <f ca="1">D4+1</f>
        <v>42279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37" t="s">
        <v>113</v>
      </c>
      <c r="E3" s="32" t="s">
        <v>105</v>
      </c>
      <c r="F3" s="35" t="s">
        <v>133</v>
      </c>
      <c r="G3" s="38" t="s">
        <v>21</v>
      </c>
      <c r="H3" s="100" t="s">
        <v>103</v>
      </c>
      <c r="I3" s="101" t="s">
        <v>104</v>
      </c>
      <c r="J3" s="114" t="s">
        <v>150</v>
      </c>
      <c r="L3" s="192" t="s">
        <v>204</v>
      </c>
      <c r="X3" s="189" t="s">
        <v>153</v>
      </c>
    </row>
    <row r="4" spans="1:36" ht="14.25" customHeight="1" thickBot="1" x14ac:dyDescent="0.3">
      <c r="A4" s="89">
        <v>1</v>
      </c>
      <c r="B4" s="87" t="s">
        <v>101</v>
      </c>
      <c r="C4" s="88">
        <f ca="1">H6-1</f>
        <v>42338</v>
      </c>
      <c r="D4" s="24">
        <f ca="1">C4-60</f>
        <v>42278</v>
      </c>
      <c r="E4" s="99">
        <f ca="1">C4+A208</f>
        <v>42343</v>
      </c>
      <c r="F4" s="89"/>
      <c r="G4" s="29">
        <f>SUM(W10:W37)</f>
        <v>0</v>
      </c>
      <c r="H4" s="102">
        <f>60-G4</f>
        <v>60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3" t="s">
        <v>116</v>
      </c>
      <c r="B6" s="213"/>
      <c r="C6" s="213"/>
      <c r="D6" s="213"/>
      <c r="E6" s="213"/>
      <c r="F6" s="213"/>
      <c r="G6" s="213"/>
      <c r="H6" s="121">
        <f ca="1">TODAY()</f>
        <v>42339</v>
      </c>
      <c r="I6" s="119" t="s">
        <v>151</v>
      </c>
      <c r="J6" s="190" t="s">
        <v>190</v>
      </c>
      <c r="L6" s="193" t="s">
        <v>207</v>
      </c>
    </row>
    <row r="7" spans="1:36" s="28" customFormat="1" ht="21.75" customHeight="1" thickBot="1" x14ac:dyDescent="0.3">
      <c r="A7" s="116" t="s">
        <v>136</v>
      </c>
      <c r="B7" s="116" t="s">
        <v>137</v>
      </c>
      <c r="C7" s="117" t="s">
        <v>138</v>
      </c>
      <c r="D7" s="116" t="s">
        <v>139</v>
      </c>
      <c r="E7" s="117" t="s">
        <v>140</v>
      </c>
      <c r="F7" s="116" t="s">
        <v>141</v>
      </c>
      <c r="G7" s="118" t="s">
        <v>142</v>
      </c>
      <c r="H7" s="75"/>
      <c r="I7" s="33"/>
      <c r="J7" s="191"/>
    </row>
    <row r="8" spans="1:36" ht="20.25" customHeight="1" x14ac:dyDescent="0.2">
      <c r="A8" s="104">
        <f t="shared" ref="A8:F8" ca="1" si="0">B8-1</f>
        <v>42274</v>
      </c>
      <c r="B8" s="104">
        <f t="shared" ca="1" si="0"/>
        <v>42275</v>
      </c>
      <c r="C8" s="105">
        <f t="shared" ca="1" si="0"/>
        <v>42276</v>
      </c>
      <c r="D8" s="104">
        <f t="shared" ca="1" si="0"/>
        <v>42277</v>
      </c>
      <c r="E8" s="104">
        <f t="shared" ca="1" si="0"/>
        <v>42278</v>
      </c>
      <c r="F8" s="104">
        <f t="shared" ca="1" si="0"/>
        <v>42279</v>
      </c>
      <c r="G8" s="106">
        <f ca="1">A11-1</f>
        <v>42280</v>
      </c>
      <c r="H8" s="214" t="s">
        <v>143</v>
      </c>
      <c r="I8" s="215"/>
      <c r="J8" s="215"/>
      <c r="O8" s="66"/>
      <c r="P8" s="66"/>
      <c r="Q8" s="66"/>
      <c r="S8" s="82" t="s">
        <v>106</v>
      </c>
      <c r="T8" s="83" t="s">
        <v>107</v>
      </c>
      <c r="U8" s="83" t="s">
        <v>108</v>
      </c>
      <c r="V8" s="83" t="s">
        <v>109</v>
      </c>
      <c r="W8" s="83" t="s">
        <v>20</v>
      </c>
      <c r="X8" s="78"/>
    </row>
    <row r="9" spans="1:36" ht="12.75" customHeight="1" x14ac:dyDescent="0.2">
      <c r="A9" s="107"/>
      <c r="B9" s="108"/>
      <c r="C9" s="109"/>
      <c r="D9" s="108"/>
      <c r="E9" s="110"/>
      <c r="F9" s="107"/>
      <c r="G9" s="107"/>
      <c r="H9" s="74"/>
      <c r="O9" s="66"/>
      <c r="P9" s="66"/>
      <c r="Q9" s="66"/>
      <c r="S9" s="66"/>
      <c r="T9" s="66"/>
      <c r="U9" s="66"/>
      <c r="V9" s="66"/>
      <c r="W9" s="66"/>
      <c r="X9" s="78"/>
    </row>
    <row r="10" spans="1:36" ht="39.75" customHeight="1" x14ac:dyDescent="0.2">
      <c r="A10" s="39"/>
      <c r="B10" s="39"/>
      <c r="C10" s="39"/>
      <c r="D10" s="39"/>
      <c r="E10" s="39"/>
      <c r="F10" s="39"/>
      <c r="G10" s="72"/>
      <c r="H10" s="74"/>
      <c r="O10" s="66"/>
      <c r="P10" s="66"/>
      <c r="Q10" s="66"/>
      <c r="S10" s="67">
        <f>SUM(A10:G10)</f>
        <v>0</v>
      </c>
      <c r="T10" s="67">
        <f>COUNTIF(A10:G10,"0")</f>
        <v>0</v>
      </c>
      <c r="U10" s="68">
        <f>(IF(B5=1,COUNTIF(A10:G10,"&gt;4"),COUNTIF(A10:G10,"&gt;=4")))</f>
        <v>0</v>
      </c>
      <c r="V10" s="68">
        <f>COUNTIF(A10:G10,"&gt;0")</f>
        <v>0</v>
      </c>
      <c r="W10" s="69">
        <f>T10+V10</f>
        <v>0</v>
      </c>
      <c r="X10" s="78"/>
    </row>
    <row r="11" spans="1:36" ht="20.25" customHeight="1" x14ac:dyDescent="0.2">
      <c r="A11" s="112">
        <f t="shared" ref="A11:F11" ca="1" si="1">B11-1</f>
        <v>42281</v>
      </c>
      <c r="B11" s="112">
        <f t="shared" ca="1" si="1"/>
        <v>42282</v>
      </c>
      <c r="C11" s="112">
        <f t="shared" ca="1" si="1"/>
        <v>42283</v>
      </c>
      <c r="D11" s="112">
        <f t="shared" ca="1" si="1"/>
        <v>42284</v>
      </c>
      <c r="E11" s="112">
        <f t="shared" ca="1" si="1"/>
        <v>42285</v>
      </c>
      <c r="F11" s="112">
        <f t="shared" ca="1" si="1"/>
        <v>42286</v>
      </c>
      <c r="G11" s="122">
        <f ca="1">A14-1</f>
        <v>42287</v>
      </c>
      <c r="H11" s="73"/>
      <c r="O11" s="66"/>
      <c r="P11" s="70"/>
      <c r="Q11" s="70"/>
      <c r="R11" s="7"/>
      <c r="S11" s="66"/>
      <c r="T11" s="66"/>
      <c r="U11" s="84"/>
      <c r="V11" s="84"/>
      <c r="W11" s="84"/>
      <c r="X11" s="78"/>
    </row>
    <row r="12" spans="1:36" ht="12.75" customHeight="1" x14ac:dyDescent="0.2">
      <c r="A12" s="107"/>
      <c r="B12" s="108"/>
      <c r="C12" s="109"/>
      <c r="D12" s="108"/>
      <c r="E12" s="110"/>
      <c r="F12" s="107"/>
      <c r="G12" s="107"/>
      <c r="H12" s="74"/>
      <c r="O12" s="66"/>
      <c r="P12" s="66"/>
      <c r="Q12" s="66"/>
      <c r="S12" s="66"/>
      <c r="T12" s="66"/>
      <c r="U12" s="68"/>
      <c r="V12" s="68"/>
      <c r="W12" s="66"/>
      <c r="X12" s="78"/>
    </row>
    <row r="13" spans="1:36" ht="39.75" customHeight="1" x14ac:dyDescent="0.2">
      <c r="A13" s="39"/>
      <c r="B13" s="39"/>
      <c r="C13" s="39"/>
      <c r="D13" s="39"/>
      <c r="E13" s="39"/>
      <c r="F13" s="39"/>
      <c r="G13" s="72"/>
      <c r="H13" s="74"/>
      <c r="O13" s="66"/>
      <c r="P13" s="66"/>
      <c r="Q13" s="66"/>
      <c r="S13" s="67">
        <f>SUM(A13:G13)</f>
        <v>0</v>
      </c>
      <c r="T13" s="67">
        <f>COUNTIF(A13:G13,"0")</f>
        <v>0</v>
      </c>
      <c r="U13" s="68">
        <f>(IF(B5=1,COUNTIF(A13:G13,"&gt;4"),COUNTIF(A13:G13,"&gt;=4")))</f>
        <v>0</v>
      </c>
      <c r="V13" s="68">
        <f>COUNTIF(A13:G13,"&gt;0")</f>
        <v>0</v>
      </c>
      <c r="W13" s="69">
        <f>T13+V13</f>
        <v>0</v>
      </c>
      <c r="X13" s="78"/>
    </row>
    <row r="14" spans="1:36" ht="20.25" customHeight="1" x14ac:dyDescent="0.2">
      <c r="A14" s="112">
        <f t="shared" ref="A14:F14" ca="1" si="2">B14-1</f>
        <v>42288</v>
      </c>
      <c r="B14" s="112">
        <f t="shared" ca="1" si="2"/>
        <v>42289</v>
      </c>
      <c r="C14" s="112">
        <f t="shared" ca="1" si="2"/>
        <v>42290</v>
      </c>
      <c r="D14" s="112">
        <f t="shared" ca="1" si="2"/>
        <v>42291</v>
      </c>
      <c r="E14" s="115">
        <f t="shared" ca="1" si="2"/>
        <v>42292</v>
      </c>
      <c r="F14" s="112">
        <f t="shared" ca="1" si="2"/>
        <v>42293</v>
      </c>
      <c r="G14" s="122">
        <f ca="1">A17-1</f>
        <v>42294</v>
      </c>
      <c r="H14" s="73"/>
      <c r="O14" s="66"/>
      <c r="P14" s="66"/>
      <c r="Q14" s="66"/>
      <c r="S14" s="83"/>
      <c r="T14" s="83"/>
      <c r="U14" s="68"/>
      <c r="V14" s="68"/>
      <c r="W14" s="84"/>
      <c r="X14" s="78"/>
    </row>
    <row r="15" spans="1:36" x14ac:dyDescent="0.2">
      <c r="A15" s="107"/>
      <c r="B15" s="110"/>
      <c r="C15" s="109"/>
      <c r="D15" s="108"/>
      <c r="E15" s="110"/>
      <c r="F15" s="108"/>
      <c r="G15" s="107"/>
      <c r="H15" s="74"/>
      <c r="O15" s="66"/>
      <c r="P15" s="66"/>
      <c r="Q15" s="66"/>
      <c r="S15" s="66"/>
      <c r="T15" s="66"/>
      <c r="U15" s="84"/>
      <c r="V15" s="84"/>
      <c r="W15" s="66"/>
      <c r="X15" s="78"/>
    </row>
    <row r="16" spans="1:36" ht="39.75" customHeight="1" x14ac:dyDescent="0.2">
      <c r="A16" s="39"/>
      <c r="B16" s="39"/>
      <c r="C16" s="39"/>
      <c r="D16" s="39"/>
      <c r="E16" s="39"/>
      <c r="F16" s="39"/>
      <c r="G16" s="72"/>
      <c r="H16" s="74"/>
      <c r="O16" s="66"/>
      <c r="P16" s="66"/>
      <c r="Q16" s="66"/>
      <c r="S16" s="67">
        <f>SUM(A16:G16)</f>
        <v>0</v>
      </c>
      <c r="T16" s="67">
        <f>COUNTIF(A16:G16,"0")</f>
        <v>0</v>
      </c>
      <c r="U16" s="68">
        <f>(IF(B5=1,COUNTIF(A16:G16,"&gt;4"),COUNTIF(A16:G16,"&gt;=4")))</f>
        <v>0</v>
      </c>
      <c r="V16" s="68">
        <f>COUNTIF(A16:G16,"&gt;0")</f>
        <v>0</v>
      </c>
      <c r="W16" s="69">
        <f>T16+V16</f>
        <v>0</v>
      </c>
      <c r="X16" s="78"/>
    </row>
    <row r="17" spans="1:24" ht="20.25" customHeight="1" x14ac:dyDescent="0.2">
      <c r="A17" s="112">
        <f t="shared" ref="A17:F17" ca="1" si="3">B17-1</f>
        <v>42295</v>
      </c>
      <c r="B17" s="112">
        <f t="shared" ca="1" si="3"/>
        <v>42296</v>
      </c>
      <c r="C17" s="112">
        <f t="shared" ca="1" si="3"/>
        <v>42297</v>
      </c>
      <c r="D17" s="112">
        <f t="shared" ca="1" si="3"/>
        <v>42298</v>
      </c>
      <c r="E17" s="112">
        <f t="shared" ca="1" si="3"/>
        <v>42299</v>
      </c>
      <c r="F17" s="112">
        <f t="shared" ca="1" si="3"/>
        <v>42300</v>
      </c>
      <c r="G17" s="122">
        <f ca="1">A20-1</f>
        <v>42301</v>
      </c>
      <c r="H17" s="73"/>
      <c r="O17" s="66"/>
      <c r="P17" s="66"/>
      <c r="Q17" s="66"/>
      <c r="S17" s="66"/>
      <c r="T17" s="83"/>
      <c r="U17" s="84"/>
      <c r="V17" s="84"/>
      <c r="W17" s="84"/>
      <c r="X17" s="78"/>
    </row>
    <row r="18" spans="1:24" ht="12.75" customHeight="1" x14ac:dyDescent="0.2">
      <c r="A18" s="110"/>
      <c r="B18" s="110"/>
      <c r="C18" s="109"/>
      <c r="D18" s="108"/>
      <c r="E18" s="110"/>
      <c r="F18" s="108"/>
      <c r="G18" s="107"/>
      <c r="H18" s="73"/>
      <c r="O18" s="66"/>
      <c r="P18" s="66"/>
      <c r="Q18" s="66"/>
      <c r="S18" s="66"/>
      <c r="T18" s="66"/>
      <c r="U18" s="68"/>
      <c r="V18" s="68"/>
      <c r="W18" s="69"/>
      <c r="X18" s="78"/>
    </row>
    <row r="19" spans="1:24" ht="39.75" customHeight="1" x14ac:dyDescent="0.2">
      <c r="A19" s="39"/>
      <c r="B19" s="39"/>
      <c r="C19" s="39"/>
      <c r="D19" s="39"/>
      <c r="E19" s="39"/>
      <c r="F19" s="39"/>
      <c r="G19" s="72"/>
      <c r="H19" s="73"/>
      <c r="O19" s="66"/>
      <c r="P19" s="66"/>
      <c r="Q19" s="66"/>
      <c r="S19" s="67">
        <f>SUM(A19:G19)</f>
        <v>0</v>
      </c>
      <c r="T19" s="67">
        <f>COUNTIF(A19:G19,"0")</f>
        <v>0</v>
      </c>
      <c r="U19" s="68">
        <f>(IF(B5=1,COUNTIF(A19:G19,"&gt;4"),COUNTIF(A19:G19,"&gt;=4")))</f>
        <v>0</v>
      </c>
      <c r="V19" s="68">
        <f>COUNTIF(A19:G19,"&gt;0")</f>
        <v>0</v>
      </c>
      <c r="W19" s="69">
        <f>T19+V19</f>
        <v>0</v>
      </c>
      <c r="X19" s="78"/>
    </row>
    <row r="20" spans="1:24" ht="20.25" customHeight="1" x14ac:dyDescent="0.2">
      <c r="A20" s="112">
        <f t="shared" ref="A20:F20" ca="1" si="4">B20-1</f>
        <v>42302</v>
      </c>
      <c r="B20" s="112">
        <f t="shared" ca="1" si="4"/>
        <v>42303</v>
      </c>
      <c r="C20" s="112">
        <f t="shared" ca="1" si="4"/>
        <v>42304</v>
      </c>
      <c r="D20" s="112">
        <f t="shared" ca="1" si="4"/>
        <v>42305</v>
      </c>
      <c r="E20" s="112">
        <f t="shared" ca="1" si="4"/>
        <v>42306</v>
      </c>
      <c r="F20" s="112">
        <f t="shared" ca="1" si="4"/>
        <v>42307</v>
      </c>
      <c r="G20" s="122">
        <f ca="1">A23-1</f>
        <v>42308</v>
      </c>
      <c r="H20" s="73"/>
      <c r="O20" s="66"/>
      <c r="P20" s="66"/>
      <c r="Q20" s="66"/>
      <c r="S20" s="83"/>
      <c r="T20" s="83"/>
      <c r="U20" s="68"/>
      <c r="V20" s="68"/>
      <c r="W20" s="69"/>
      <c r="X20" s="78"/>
    </row>
    <row r="21" spans="1:24" ht="12.75" customHeight="1" x14ac:dyDescent="0.2">
      <c r="A21" s="110"/>
      <c r="B21" s="110"/>
      <c r="C21" s="109"/>
      <c r="D21" s="108"/>
      <c r="E21" s="110"/>
      <c r="F21" s="108"/>
      <c r="G21" s="107"/>
      <c r="H21" s="73"/>
      <c r="O21" s="66"/>
      <c r="P21" s="66"/>
      <c r="Q21" s="66"/>
      <c r="S21" s="66"/>
      <c r="T21" s="66"/>
      <c r="U21" s="66"/>
      <c r="V21" s="66"/>
      <c r="W21" s="84"/>
      <c r="X21" s="78"/>
    </row>
    <row r="22" spans="1:24" ht="39.75" customHeight="1" x14ac:dyDescent="0.2">
      <c r="A22" s="39"/>
      <c r="B22" s="39"/>
      <c r="C22" s="39"/>
      <c r="D22" s="39"/>
      <c r="E22" s="39"/>
      <c r="F22" s="39"/>
      <c r="G22" s="72"/>
      <c r="H22" s="73"/>
      <c r="O22" s="66"/>
      <c r="P22" s="66"/>
      <c r="Q22" s="66"/>
      <c r="S22" s="67">
        <f>SUM(A22:G22)</f>
        <v>0</v>
      </c>
      <c r="T22" s="67">
        <f>COUNTIF(A22:G22,"0")</f>
        <v>0</v>
      </c>
      <c r="U22" s="68">
        <f>(IF(B5=1,COUNTIF(A22:G22,"&gt;4"),COUNTIF(A22:G22,"&gt;=4")))</f>
        <v>0</v>
      </c>
      <c r="V22" s="68">
        <f>COUNTIF(A22:G22,"&gt;0")</f>
        <v>0</v>
      </c>
      <c r="W22" s="69">
        <f>T22+V22</f>
        <v>0</v>
      </c>
      <c r="X22" s="78"/>
    </row>
    <row r="23" spans="1:24" ht="20.25" customHeight="1" x14ac:dyDescent="0.2">
      <c r="A23" s="112">
        <f t="shared" ref="A23:F23" ca="1" si="5">B23-1</f>
        <v>42309</v>
      </c>
      <c r="B23" s="112">
        <f t="shared" ca="1" si="5"/>
        <v>42310</v>
      </c>
      <c r="C23" s="112">
        <f t="shared" ca="1" si="5"/>
        <v>42311</v>
      </c>
      <c r="D23" s="112">
        <f t="shared" ca="1" si="5"/>
        <v>42312</v>
      </c>
      <c r="E23" s="112">
        <f t="shared" ca="1" si="5"/>
        <v>42313</v>
      </c>
      <c r="F23" s="112">
        <f t="shared" ca="1" si="5"/>
        <v>42314</v>
      </c>
      <c r="G23" s="122">
        <f ca="1">A26-1</f>
        <v>42315</v>
      </c>
      <c r="H23" s="73"/>
      <c r="O23" s="66"/>
      <c r="P23" s="66"/>
      <c r="Q23" s="66"/>
      <c r="S23" s="66"/>
      <c r="T23" s="83"/>
      <c r="U23" s="66"/>
      <c r="V23" s="66"/>
      <c r="W23" s="66"/>
      <c r="X23" s="78"/>
    </row>
    <row r="24" spans="1:24" ht="12.75" customHeight="1" x14ac:dyDescent="0.2">
      <c r="A24" s="110"/>
      <c r="B24" s="110"/>
      <c r="C24" s="109"/>
      <c r="D24" s="108"/>
      <c r="E24" s="110"/>
      <c r="F24" s="108"/>
      <c r="G24" s="107"/>
      <c r="H24" s="73"/>
      <c r="O24" s="66"/>
      <c r="P24" s="66"/>
      <c r="Q24" s="66"/>
      <c r="S24" s="66"/>
      <c r="T24" s="66"/>
      <c r="U24" s="66"/>
      <c r="V24" s="66"/>
      <c r="W24" s="66"/>
      <c r="X24" s="78"/>
    </row>
    <row r="25" spans="1:24" ht="39.75" customHeight="1" x14ac:dyDescent="0.2">
      <c r="A25" s="39"/>
      <c r="B25" s="39"/>
      <c r="C25" s="39"/>
      <c r="D25" s="39"/>
      <c r="E25" s="39"/>
      <c r="F25" s="39"/>
      <c r="G25" s="72"/>
      <c r="H25" s="73"/>
      <c r="O25" s="66"/>
      <c r="P25" s="66"/>
      <c r="Q25" s="66"/>
      <c r="S25" s="67">
        <f>SUM(A25:G25)</f>
        <v>0</v>
      </c>
      <c r="T25" s="67">
        <f>COUNTIF(A25:G25,"0")</f>
        <v>0</v>
      </c>
      <c r="U25" s="68">
        <f>(IF(B5=1,COUNTIF(A25:G25,"&gt;4"),COUNTIF(A25:G25,"&gt;=4")))</f>
        <v>0</v>
      </c>
      <c r="V25" s="68">
        <f>COUNTIF(A25:G25,"&gt;0")</f>
        <v>0</v>
      </c>
      <c r="W25" s="69">
        <f>T25+V25</f>
        <v>0</v>
      </c>
      <c r="X25" s="78"/>
    </row>
    <row r="26" spans="1:24" ht="20.25" customHeight="1" x14ac:dyDescent="0.2">
      <c r="A26" s="112">
        <f t="shared" ref="A26:F26" ca="1" si="6">B26-1</f>
        <v>42316</v>
      </c>
      <c r="B26" s="112">
        <f t="shared" ca="1" si="6"/>
        <v>42317</v>
      </c>
      <c r="C26" s="112">
        <f t="shared" ca="1" si="6"/>
        <v>42318</v>
      </c>
      <c r="D26" s="112">
        <f t="shared" ca="1" si="6"/>
        <v>42319</v>
      </c>
      <c r="E26" s="112">
        <f t="shared" ca="1" si="6"/>
        <v>42320</v>
      </c>
      <c r="F26" s="112">
        <f t="shared" ca="1" si="6"/>
        <v>42321</v>
      </c>
      <c r="G26" s="122">
        <f ca="1">A29-1</f>
        <v>42322</v>
      </c>
      <c r="H26" s="73"/>
      <c r="O26" s="66"/>
      <c r="P26" s="66"/>
      <c r="Q26" s="66"/>
      <c r="S26" s="66"/>
      <c r="T26" s="66"/>
      <c r="U26" s="66"/>
      <c r="V26" s="66"/>
      <c r="W26" s="66"/>
      <c r="X26" s="78"/>
    </row>
    <row r="27" spans="1:24" ht="12.75" customHeight="1" x14ac:dyDescent="0.2">
      <c r="A27" s="110"/>
      <c r="B27" s="110"/>
      <c r="C27" s="109"/>
      <c r="D27" s="108"/>
      <c r="E27" s="110"/>
      <c r="F27" s="108"/>
      <c r="G27" s="107"/>
      <c r="H27" s="73"/>
      <c r="J27" s="66">
        <v>1</v>
      </c>
      <c r="O27" s="66"/>
      <c r="P27" s="66"/>
      <c r="Q27" s="66"/>
      <c r="S27" s="66"/>
      <c r="T27" s="66"/>
      <c r="U27" s="66"/>
      <c r="V27" s="66"/>
      <c r="W27" s="66"/>
      <c r="X27" s="78"/>
    </row>
    <row r="28" spans="1:24" ht="39.75" customHeight="1" x14ac:dyDescent="0.2">
      <c r="A28" s="39"/>
      <c r="B28" s="39"/>
      <c r="C28" s="39"/>
      <c r="D28" s="39"/>
      <c r="E28" s="39"/>
      <c r="F28" s="39"/>
      <c r="G28" s="72"/>
      <c r="H28" s="73"/>
      <c r="J28" s="66">
        <v>2</v>
      </c>
      <c r="O28" s="66"/>
      <c r="P28" s="66"/>
      <c r="Q28" s="66"/>
      <c r="S28" s="67">
        <f>SUM(A28:G28)</f>
        <v>0</v>
      </c>
      <c r="T28" s="67">
        <f>COUNTIF(A28:G28,"0")</f>
        <v>0</v>
      </c>
      <c r="U28" s="68">
        <f>(IF(B5=1,COUNTIF(A28:G28,"&gt;4"),COUNTIF(A28:G28,"&gt;=4")))</f>
        <v>0</v>
      </c>
      <c r="V28" s="68">
        <f>COUNTIF(A28:G28,"&gt;0")</f>
        <v>0</v>
      </c>
      <c r="W28" s="69">
        <f>T28+V28</f>
        <v>0</v>
      </c>
      <c r="X28" s="78"/>
    </row>
    <row r="29" spans="1:24" ht="19.5" customHeight="1" x14ac:dyDescent="0.2">
      <c r="A29" s="112">
        <f t="shared" ref="A29:F29" ca="1" si="7">B29-1</f>
        <v>42323</v>
      </c>
      <c r="B29" s="112">
        <f t="shared" ca="1" si="7"/>
        <v>42324</v>
      </c>
      <c r="C29" s="115">
        <f t="shared" ca="1" si="7"/>
        <v>42325</v>
      </c>
      <c r="D29" s="112">
        <f t="shared" ca="1" si="7"/>
        <v>42326</v>
      </c>
      <c r="E29" s="112">
        <f t="shared" ca="1" si="7"/>
        <v>42327</v>
      </c>
      <c r="F29" s="112">
        <f t="shared" ca="1" si="7"/>
        <v>42328</v>
      </c>
      <c r="G29" s="122">
        <f ca="1">A32-1</f>
        <v>42329</v>
      </c>
      <c r="H29" s="73"/>
      <c r="J29" s="66">
        <v>3</v>
      </c>
      <c r="O29" s="66"/>
      <c r="P29" s="66"/>
      <c r="Q29" s="66"/>
      <c r="S29" s="66"/>
      <c r="T29" s="66"/>
      <c r="U29" s="66"/>
      <c r="V29" s="66"/>
      <c r="W29" s="66"/>
      <c r="X29" s="78"/>
    </row>
    <row r="30" spans="1:24" ht="12.75" customHeight="1" x14ac:dyDescent="0.2">
      <c r="A30" s="110"/>
      <c r="B30" s="110"/>
      <c r="C30" s="109"/>
      <c r="D30" s="108"/>
      <c r="E30" s="110"/>
      <c r="F30" s="108"/>
      <c r="G30" s="107"/>
      <c r="H30" s="73"/>
      <c r="O30" s="66"/>
      <c r="P30" s="66"/>
      <c r="Q30" s="66"/>
      <c r="S30" s="66"/>
      <c r="T30" s="66"/>
      <c r="U30" s="66"/>
      <c r="V30" s="66"/>
      <c r="W30" s="66"/>
      <c r="X30" s="78"/>
    </row>
    <row r="31" spans="1:24" ht="39.75" customHeight="1" x14ac:dyDescent="0.2">
      <c r="A31" s="39"/>
      <c r="B31" s="39"/>
      <c r="C31" s="39"/>
      <c r="D31" s="39"/>
      <c r="E31" s="39"/>
      <c r="F31" s="39"/>
      <c r="G31" s="72"/>
      <c r="H31" s="73"/>
      <c r="O31" s="66"/>
      <c r="P31" s="66"/>
      <c r="Q31" s="66"/>
      <c r="S31" s="67">
        <f>SUM(A31:G31)</f>
        <v>0</v>
      </c>
      <c r="T31" s="67">
        <f>COUNTIF(A31:G31,"0")</f>
        <v>0</v>
      </c>
      <c r="U31" s="68">
        <f>(IF(B5=1,COUNTIF(A31:G31,"&gt;4"),COUNTIF(A31:G31,"&gt;=4")))</f>
        <v>0</v>
      </c>
      <c r="V31" s="68">
        <f>COUNTIF(A31:G31,"&gt;0")</f>
        <v>0</v>
      </c>
      <c r="W31" s="69">
        <f>T31+V31</f>
        <v>0</v>
      </c>
      <c r="X31" s="78"/>
    </row>
    <row r="32" spans="1:24" ht="20.25" customHeight="1" x14ac:dyDescent="0.2">
      <c r="A32" s="112">
        <f t="shared" ref="A32:F32" ca="1" si="8">B32-1</f>
        <v>42330</v>
      </c>
      <c r="B32" s="112">
        <f t="shared" ca="1" si="8"/>
        <v>42331</v>
      </c>
      <c r="C32" s="115">
        <f t="shared" ca="1" si="8"/>
        <v>42332</v>
      </c>
      <c r="D32" s="112">
        <f t="shared" ca="1" si="8"/>
        <v>42333</v>
      </c>
      <c r="E32" s="112">
        <f t="shared" ca="1" si="8"/>
        <v>42334</v>
      </c>
      <c r="F32" s="112">
        <f t="shared" ca="1" si="8"/>
        <v>42335</v>
      </c>
      <c r="G32" s="122">
        <f ca="1">A35-1</f>
        <v>42336</v>
      </c>
      <c r="H32" s="73"/>
      <c r="O32" s="66"/>
      <c r="P32" s="66"/>
      <c r="Q32" s="66"/>
      <c r="S32" s="66"/>
      <c r="T32" s="66"/>
      <c r="U32" s="66"/>
      <c r="V32" s="66"/>
      <c r="W32" s="66"/>
      <c r="X32" s="78"/>
    </row>
    <row r="33" spans="1:24" ht="12.75" customHeight="1" x14ac:dyDescent="0.2">
      <c r="A33" s="110"/>
      <c r="B33" s="110"/>
      <c r="C33" s="109"/>
      <c r="D33" s="108"/>
      <c r="E33" s="110"/>
      <c r="F33" s="108"/>
      <c r="G33" s="107"/>
      <c r="H33" s="73"/>
      <c r="O33" s="66"/>
      <c r="P33" s="66"/>
      <c r="Q33" s="66"/>
      <c r="S33" s="66"/>
      <c r="T33" s="66"/>
      <c r="U33" s="66"/>
      <c r="V33" s="66"/>
      <c r="W33" s="66"/>
      <c r="X33" s="78"/>
    </row>
    <row r="34" spans="1:24" ht="39.75" customHeight="1" x14ac:dyDescent="0.2">
      <c r="A34" s="39"/>
      <c r="B34" s="39"/>
      <c r="C34" s="39"/>
      <c r="D34" s="39"/>
      <c r="E34" s="39"/>
      <c r="F34" s="39"/>
      <c r="G34" s="72"/>
      <c r="H34" s="73"/>
      <c r="O34" s="66"/>
      <c r="P34" s="66"/>
      <c r="Q34" s="66"/>
      <c r="S34" s="67">
        <f>SUM(A34:G34)</f>
        <v>0</v>
      </c>
      <c r="T34" s="67">
        <f>COUNTIF(A34:G34,"0")</f>
        <v>0</v>
      </c>
      <c r="U34" s="68">
        <f>(IF(B5=1,COUNTIF(A34:G34,"&gt;4"),COUNTIF(A34:G34,"&gt;=4")))</f>
        <v>0</v>
      </c>
      <c r="V34" s="68">
        <f>COUNTIF(A34:G34,"&gt;0")</f>
        <v>0</v>
      </c>
      <c r="W34" s="69">
        <f>T34+V34</f>
        <v>0</v>
      </c>
      <c r="X34" s="78"/>
    </row>
    <row r="35" spans="1:24" ht="20.25" customHeight="1" x14ac:dyDescent="0.2">
      <c r="A35" s="112">
        <f t="shared" ref="A35:F35" ca="1" si="9">B35-1</f>
        <v>42337</v>
      </c>
      <c r="B35" s="112">
        <f t="shared" ca="1" si="9"/>
        <v>42338</v>
      </c>
      <c r="C35" s="112">
        <f t="shared" ca="1" si="9"/>
        <v>42339</v>
      </c>
      <c r="D35" s="112">
        <f t="shared" ca="1" si="9"/>
        <v>42340</v>
      </c>
      <c r="E35" s="112">
        <f t="shared" ca="1" si="9"/>
        <v>42341</v>
      </c>
      <c r="F35" s="112">
        <f t="shared" ca="1" si="9"/>
        <v>42342</v>
      </c>
      <c r="G35" s="122">
        <f ca="1">E4</f>
        <v>42343</v>
      </c>
      <c r="H35" s="73"/>
      <c r="O35" s="66"/>
      <c r="P35" s="66"/>
      <c r="Q35" s="66"/>
      <c r="S35" s="66"/>
      <c r="T35" s="66"/>
      <c r="U35" s="66"/>
      <c r="V35" s="66"/>
      <c r="W35" s="66"/>
      <c r="X35" s="78"/>
    </row>
    <row r="36" spans="1:24" ht="12.75" customHeight="1" x14ac:dyDescent="0.2">
      <c r="A36" s="110"/>
      <c r="B36" s="110"/>
      <c r="C36" s="107"/>
      <c r="D36" s="108"/>
      <c r="E36" s="110"/>
      <c r="F36" s="108"/>
      <c r="G36" s="107"/>
      <c r="H36" s="73"/>
      <c r="O36" s="66"/>
      <c r="P36" s="66"/>
      <c r="Q36" s="66"/>
      <c r="S36" s="66"/>
      <c r="T36" s="66"/>
      <c r="U36" s="66"/>
      <c r="V36" s="66"/>
      <c r="W36" s="66"/>
      <c r="X36" s="78"/>
    </row>
    <row r="37" spans="1:24" ht="39.75" customHeight="1" thickBot="1" x14ac:dyDescent="0.25">
      <c r="A37" s="39"/>
      <c r="B37" s="39"/>
      <c r="C37" s="39"/>
      <c r="D37" s="39"/>
      <c r="E37" s="39"/>
      <c r="F37" s="39"/>
      <c r="G37" s="72"/>
      <c r="H37" s="73"/>
      <c r="O37" s="66"/>
      <c r="P37" s="66"/>
      <c r="Q37" s="66"/>
      <c r="S37" s="67">
        <f>SUM(A37:G37)</f>
        <v>0</v>
      </c>
      <c r="T37" s="67">
        <f>COUNTIF(A37:G37,"0")</f>
        <v>0</v>
      </c>
      <c r="U37" s="68">
        <f>(IF(B5=1,COUNTIF(A37:G37,"&gt;4"),COUNTIF(A37:G37,"&gt;=4")))</f>
        <v>0</v>
      </c>
      <c r="V37" s="68">
        <f>COUNTIF(A37:G37,"&gt;0")</f>
        <v>0</v>
      </c>
      <c r="W37" s="69">
        <f>T37+V37</f>
        <v>0</v>
      </c>
      <c r="X37" s="78"/>
    </row>
    <row r="38" spans="1:24" ht="20.25" customHeight="1" x14ac:dyDescent="0.25">
      <c r="A38" s="203" t="s">
        <v>208</v>
      </c>
      <c r="B38" s="204"/>
      <c r="C38" s="204"/>
      <c r="D38" s="204"/>
      <c r="E38" s="204"/>
      <c r="F38" s="204"/>
      <c r="G38" s="204"/>
      <c r="H38" s="194"/>
      <c r="O38" s="66"/>
      <c r="P38" s="66"/>
      <c r="Q38" s="66"/>
      <c r="S38" s="67"/>
      <c r="T38" s="67"/>
      <c r="U38" s="68"/>
      <c r="V38" s="68"/>
      <c r="W38" s="69"/>
      <c r="X38" s="78"/>
    </row>
    <row r="39" spans="1:24" ht="23.25" customHeight="1" thickBot="1" x14ac:dyDescent="0.25">
      <c r="A39" s="205" t="s">
        <v>209</v>
      </c>
      <c r="B39" s="206"/>
      <c r="C39" s="206"/>
      <c r="D39" s="206"/>
      <c r="E39" s="206"/>
      <c r="F39" s="206"/>
      <c r="G39" s="206"/>
      <c r="H39" s="195"/>
      <c r="O39" s="66"/>
      <c r="P39" s="66"/>
      <c r="Q39" s="66"/>
      <c r="S39" s="67"/>
      <c r="T39" s="67"/>
      <c r="U39" s="68"/>
      <c r="V39" s="68"/>
      <c r="W39" s="69"/>
      <c r="X39" s="78"/>
    </row>
    <row r="40" spans="1:24" ht="23.25" customHeight="1" thickBot="1" x14ac:dyDescent="0.3">
      <c r="A40" s="196" t="s">
        <v>210</v>
      </c>
      <c r="B40" s="197"/>
      <c r="C40" s="197"/>
      <c r="D40" s="197"/>
      <c r="E40" s="197"/>
      <c r="F40" s="197"/>
      <c r="G40" s="197"/>
      <c r="H40" s="198"/>
      <c r="O40" s="66"/>
      <c r="P40" s="66"/>
      <c r="Q40" s="66"/>
      <c r="S40" s="67"/>
      <c r="T40" s="67"/>
      <c r="U40" s="68"/>
      <c r="V40" s="68"/>
      <c r="W40" s="69"/>
      <c r="X40" s="78"/>
    </row>
    <row r="41" spans="1:24" ht="26.25" customHeight="1" x14ac:dyDescent="0.25">
      <c r="A41" s="196" t="s">
        <v>211</v>
      </c>
      <c r="B41" s="197"/>
      <c r="C41" s="197"/>
      <c r="D41" s="197"/>
      <c r="E41" s="197"/>
      <c r="F41" s="197"/>
      <c r="G41" s="197"/>
      <c r="H41" s="199"/>
      <c r="O41" s="66"/>
      <c r="P41" s="66"/>
      <c r="Q41" s="66"/>
      <c r="S41" s="67"/>
      <c r="T41" s="67"/>
      <c r="U41" s="68"/>
      <c r="V41" s="68"/>
      <c r="W41" s="69"/>
      <c r="X41" s="78"/>
    </row>
    <row r="42" spans="1:24" ht="19.5" customHeight="1" thickBot="1" x14ac:dyDescent="0.3">
      <c r="A42" s="200" t="s">
        <v>212</v>
      </c>
      <c r="B42" s="201"/>
      <c r="C42" s="201"/>
      <c r="D42" s="201"/>
      <c r="E42" s="201"/>
      <c r="F42" s="201"/>
      <c r="G42" s="201"/>
      <c r="H42" s="202"/>
      <c r="O42" s="66"/>
      <c r="P42" s="66"/>
      <c r="Q42" s="66"/>
      <c r="S42" s="67"/>
      <c r="T42" s="67"/>
      <c r="U42" s="68"/>
      <c r="V42" s="68"/>
      <c r="W42" s="69"/>
      <c r="X42" s="78"/>
    </row>
    <row r="43" spans="1:24" x14ac:dyDescent="0.2">
      <c r="A43" s="18"/>
      <c r="B43" s="18"/>
      <c r="C43" s="18"/>
      <c r="D43" s="18"/>
      <c r="E43" s="18"/>
      <c r="F43" s="18"/>
      <c r="G43" s="18"/>
      <c r="H43" s="13"/>
      <c r="I43" s="66"/>
      <c r="J43" s="66"/>
      <c r="K43" s="66"/>
      <c r="L43" s="66"/>
      <c r="M43" s="66"/>
      <c r="N43" s="66"/>
      <c r="O43" s="66"/>
      <c r="P43" s="66"/>
      <c r="Q43" s="66"/>
    </row>
    <row r="44" spans="1:24" ht="19.5" x14ac:dyDescent="0.2">
      <c r="A44" s="20"/>
      <c r="B44" s="20"/>
      <c r="C44" s="20"/>
      <c r="D44" s="30" t="s">
        <v>135</v>
      </c>
      <c r="E44" s="20"/>
      <c r="F44" s="20"/>
      <c r="G44" s="20"/>
      <c r="H44" s="13"/>
      <c r="I44" s="67"/>
      <c r="J44" s="67"/>
      <c r="K44" s="68"/>
      <c r="L44" s="68"/>
      <c r="M44" s="69"/>
      <c r="N44" s="66"/>
      <c r="O44" s="66"/>
      <c r="P44" s="66"/>
      <c r="Q44" s="66"/>
    </row>
    <row r="45" spans="1:24" x14ac:dyDescent="0.2">
      <c r="A45" s="18"/>
      <c r="B45" s="18"/>
      <c r="C45" s="18"/>
      <c r="D45" s="18"/>
      <c r="E45" s="18"/>
      <c r="F45" s="18"/>
      <c r="G45" s="18"/>
      <c r="H45" s="13"/>
      <c r="I45" s="66"/>
      <c r="J45" s="66"/>
      <c r="K45" s="66"/>
      <c r="L45" s="66"/>
      <c r="M45" s="66"/>
      <c r="N45" s="66"/>
      <c r="O45" s="66"/>
      <c r="P45" s="66"/>
      <c r="Q45" s="66"/>
    </row>
    <row r="46" spans="1:24" ht="15.75" x14ac:dyDescent="0.2">
      <c r="A46" s="43"/>
      <c r="B46" s="43"/>
      <c r="C46" s="43"/>
      <c r="D46" s="43"/>
      <c r="E46" s="43"/>
      <c r="F46" s="43"/>
      <c r="G46" s="44"/>
      <c r="H46" s="41"/>
      <c r="I46" s="66"/>
      <c r="J46" s="66"/>
      <c r="K46" s="66"/>
      <c r="L46" s="66"/>
      <c r="M46" s="66"/>
      <c r="N46" s="66"/>
      <c r="O46" s="66"/>
      <c r="P46" s="66"/>
      <c r="Q46" s="66"/>
    </row>
    <row r="47" spans="1:24" ht="15.75" x14ac:dyDescent="0.2">
      <c r="A47" s="45"/>
      <c r="B47" s="45"/>
      <c r="C47" s="45"/>
      <c r="D47" s="45"/>
      <c r="E47" s="45"/>
      <c r="F47" s="45"/>
      <c r="G47" s="45"/>
      <c r="H47" s="41"/>
      <c r="I47" s="67"/>
      <c r="J47" s="67"/>
      <c r="K47" s="68"/>
      <c r="L47" s="68"/>
      <c r="M47" s="69"/>
      <c r="N47" s="66"/>
      <c r="O47" s="66"/>
      <c r="P47" s="66"/>
      <c r="Q47" s="66"/>
    </row>
    <row r="48" spans="1:24" ht="15.75" x14ac:dyDescent="0.2">
      <c r="A48" s="26"/>
      <c r="B48" s="25"/>
      <c r="C48" s="25"/>
      <c r="D48" s="25"/>
      <c r="E48" s="25"/>
      <c r="F48" s="25"/>
      <c r="G48" s="25"/>
      <c r="H48" s="41"/>
      <c r="I48" s="66"/>
      <c r="J48" s="66"/>
      <c r="K48" s="66"/>
      <c r="L48" s="66"/>
      <c r="M48" s="66"/>
      <c r="N48" s="66"/>
      <c r="O48" s="66"/>
      <c r="P48" s="66"/>
      <c r="Q48" s="66"/>
    </row>
    <row r="49" spans="1:17" ht="15.75" x14ac:dyDescent="0.2">
      <c r="A49" s="27"/>
      <c r="B49" s="27"/>
      <c r="C49" s="16"/>
      <c r="D49" s="27"/>
      <c r="E49" s="16"/>
      <c r="F49" s="27"/>
      <c r="G49" s="16"/>
      <c r="H49" s="41"/>
      <c r="I49" s="66"/>
      <c r="J49" s="66"/>
      <c r="K49" s="66"/>
      <c r="L49" s="66"/>
      <c r="M49" s="66"/>
      <c r="N49" s="66"/>
      <c r="O49" s="66"/>
      <c r="P49" s="66"/>
      <c r="Q49" s="66"/>
    </row>
    <row r="50" spans="1:17" ht="15.75" x14ac:dyDescent="0.2">
      <c r="A50" s="45"/>
      <c r="B50" s="45"/>
      <c r="C50" s="45"/>
      <c r="D50" s="45"/>
      <c r="E50" s="45"/>
      <c r="F50" s="45"/>
      <c r="G50" s="45"/>
      <c r="H50" s="41"/>
      <c r="I50" s="67"/>
      <c r="J50" s="67"/>
      <c r="K50" s="68"/>
      <c r="L50" s="68"/>
      <c r="M50" s="69"/>
      <c r="N50" s="66"/>
      <c r="O50" s="66"/>
      <c r="P50" s="66"/>
      <c r="Q50" s="66"/>
    </row>
    <row r="51" spans="1:17" ht="15.75" x14ac:dyDescent="0.2">
      <c r="A51" s="26"/>
      <c r="B51" s="25"/>
      <c r="C51" s="25"/>
      <c r="D51" s="25"/>
      <c r="E51" s="25"/>
      <c r="F51" s="25"/>
      <c r="G51" s="25"/>
      <c r="H51" s="41"/>
      <c r="I51" s="66"/>
      <c r="J51" s="66"/>
      <c r="K51" s="66"/>
      <c r="L51" s="66"/>
      <c r="M51" s="66"/>
      <c r="N51" s="66"/>
      <c r="O51" s="66"/>
      <c r="P51" s="66"/>
      <c r="Q51" s="66"/>
    </row>
    <row r="52" spans="1:17" ht="15.75" x14ac:dyDescent="0.2">
      <c r="A52" s="27"/>
      <c r="B52" s="27"/>
      <c r="C52" s="16"/>
      <c r="D52" s="27"/>
      <c r="E52" s="16"/>
      <c r="F52" s="27"/>
      <c r="G52" s="16"/>
      <c r="H52" s="41"/>
      <c r="I52" s="66"/>
      <c r="J52" s="66"/>
      <c r="K52" s="66"/>
      <c r="L52" s="66"/>
      <c r="M52" s="66"/>
      <c r="N52" s="66"/>
      <c r="O52" s="66"/>
      <c r="P52" s="66"/>
      <c r="Q52" s="66"/>
    </row>
    <row r="53" spans="1:17" ht="15.75" x14ac:dyDescent="0.2">
      <c r="A53" s="45"/>
      <c r="B53" s="45"/>
      <c r="C53" s="45"/>
      <c r="D53" s="45"/>
      <c r="E53" s="45"/>
      <c r="F53" s="45"/>
      <c r="G53" s="45"/>
      <c r="H53" s="41"/>
      <c r="I53" s="67"/>
      <c r="J53" s="67"/>
      <c r="K53" s="68"/>
      <c r="L53" s="68"/>
      <c r="M53" s="69"/>
      <c r="N53" s="66"/>
      <c r="O53" s="66"/>
      <c r="P53" s="66"/>
      <c r="Q53" s="66"/>
    </row>
    <row r="54" spans="1:17" x14ac:dyDescent="0.2">
      <c r="I54" s="66"/>
      <c r="J54" s="66"/>
      <c r="K54" s="66"/>
      <c r="L54" s="66"/>
      <c r="M54" s="66"/>
      <c r="N54" s="66"/>
      <c r="O54" s="66"/>
      <c r="P54" s="66"/>
      <c r="Q54" s="66"/>
    </row>
    <row r="55" spans="1:17" x14ac:dyDescent="0.2">
      <c r="I55" s="66"/>
      <c r="J55" s="66"/>
      <c r="K55" s="66"/>
      <c r="L55" s="66"/>
      <c r="M55" s="66"/>
      <c r="N55" s="66"/>
      <c r="O55" s="66"/>
      <c r="P55" s="66"/>
      <c r="Q55" s="66"/>
    </row>
    <row r="56" spans="1:17" x14ac:dyDescent="0.2">
      <c r="I56" s="67"/>
      <c r="J56" s="67"/>
      <c r="K56" s="68"/>
      <c r="L56" s="68"/>
      <c r="M56" s="69"/>
      <c r="N56" s="66"/>
      <c r="O56" s="66"/>
      <c r="P56" s="66"/>
      <c r="Q56" s="66"/>
    </row>
    <row r="57" spans="1:17" x14ac:dyDescent="0.2">
      <c r="I57" s="66"/>
      <c r="J57" s="66"/>
      <c r="K57" s="66"/>
      <c r="L57" s="66"/>
      <c r="M57" s="66"/>
      <c r="N57" s="66"/>
      <c r="O57" s="66"/>
      <c r="P57" s="66" t="s">
        <v>25</v>
      </c>
      <c r="Q57" s="66"/>
    </row>
    <row r="58" spans="1:17" x14ac:dyDescent="0.2">
      <c r="A58" s="14"/>
      <c r="B58" s="14"/>
      <c r="C58" s="16"/>
      <c r="D58" s="14"/>
      <c r="E58" s="16"/>
      <c r="F58" s="14"/>
      <c r="G58" s="14"/>
      <c r="H58" s="13"/>
      <c r="I58" s="66"/>
      <c r="J58" s="66"/>
      <c r="K58" s="66"/>
      <c r="L58" s="66"/>
      <c r="M58" s="66"/>
      <c r="N58" s="66"/>
      <c r="O58" s="66"/>
      <c r="P58" s="66"/>
      <c r="Q58" s="66"/>
    </row>
    <row r="59" spans="1:17" x14ac:dyDescent="0.2">
      <c r="A59" s="15"/>
      <c r="B59" s="16"/>
      <c r="C59" s="16"/>
      <c r="D59" s="14"/>
      <c r="E59" s="16"/>
      <c r="F59" s="16"/>
      <c r="G59" s="16"/>
      <c r="H59" s="13"/>
      <c r="I59" s="66"/>
      <c r="J59" s="66"/>
      <c r="K59" s="66"/>
      <c r="L59" s="66"/>
      <c r="M59" s="66"/>
      <c r="N59" s="66"/>
      <c r="O59" s="66"/>
      <c r="P59" s="66"/>
      <c r="Q59" s="66"/>
    </row>
    <row r="60" spans="1:17" x14ac:dyDescent="0.2">
      <c r="A60" s="153"/>
      <c r="B60" s="154"/>
      <c r="C60" s="154"/>
      <c r="D60" s="154"/>
      <c r="E60" s="154"/>
      <c r="F60" s="154"/>
      <c r="G60" s="154"/>
      <c r="H60" s="151"/>
      <c r="I60" s="6"/>
      <c r="J60" s="6"/>
      <c r="K60" s="6"/>
      <c r="L60" s="6"/>
      <c r="M60" s="6"/>
      <c r="N60" s="6"/>
      <c r="O60" s="6"/>
      <c r="P60" s="6"/>
      <c r="Q60" s="6"/>
    </row>
    <row r="61" spans="1:17" x14ac:dyDescent="0.2">
      <c r="A61" s="149"/>
      <c r="B61" s="149"/>
      <c r="C61" s="150"/>
      <c r="D61" s="150"/>
      <c r="E61" s="150"/>
      <c r="F61" s="149"/>
      <c r="G61" s="150"/>
      <c r="H61" s="151"/>
      <c r="I61" s="6"/>
      <c r="J61" s="6"/>
      <c r="K61" s="6"/>
      <c r="L61" s="6"/>
      <c r="M61" s="6"/>
      <c r="N61" s="6"/>
      <c r="O61" s="6"/>
      <c r="P61" s="6"/>
      <c r="Q61" s="6"/>
    </row>
    <row r="62" spans="1:17" x14ac:dyDescent="0.2">
      <c r="A62" s="152"/>
      <c r="B62" s="150"/>
      <c r="C62" s="150"/>
      <c r="D62" s="150"/>
      <c r="E62" s="150"/>
      <c r="F62" s="150"/>
      <c r="G62" s="150"/>
      <c r="H62" s="151"/>
      <c r="I62" s="6"/>
      <c r="J62" s="6"/>
      <c r="K62" s="6"/>
      <c r="L62" s="6"/>
      <c r="M62" s="6"/>
      <c r="N62" s="6"/>
      <c r="O62" s="6"/>
      <c r="P62" s="6"/>
      <c r="Q62" s="6"/>
    </row>
    <row r="63" spans="1:17" x14ac:dyDescent="0.2">
      <c r="A63" s="153"/>
      <c r="B63" s="154"/>
      <c r="C63" s="154"/>
      <c r="D63" s="154"/>
      <c r="E63" s="154"/>
      <c r="F63" s="154"/>
      <c r="G63" s="154"/>
      <c r="H63" s="151"/>
      <c r="I63" s="6"/>
      <c r="J63" s="6"/>
      <c r="K63" s="6"/>
      <c r="L63" s="6"/>
      <c r="M63" s="6"/>
      <c r="N63" s="6"/>
      <c r="O63" s="6"/>
      <c r="P63" s="6"/>
      <c r="Q63" s="6"/>
    </row>
    <row r="64" spans="1:17" x14ac:dyDescent="0.2">
      <c r="A64" s="149"/>
      <c r="B64" s="149"/>
      <c r="C64" s="150"/>
      <c r="D64" s="150"/>
      <c r="E64" s="150"/>
      <c r="F64" s="149"/>
      <c r="G64" s="150"/>
      <c r="H64" s="151"/>
      <c r="I64" s="6"/>
      <c r="J64" s="6"/>
      <c r="K64" s="6"/>
      <c r="L64" s="6"/>
      <c r="M64" s="6"/>
      <c r="N64" s="6"/>
      <c r="O64" s="6"/>
      <c r="P64" s="6"/>
      <c r="Q64" s="6"/>
    </row>
    <row r="65" spans="1:28" x14ac:dyDescent="0.2">
      <c r="A65" s="152"/>
      <c r="B65" s="150"/>
      <c r="C65" s="150"/>
      <c r="D65" s="150"/>
      <c r="E65" s="150"/>
      <c r="F65" s="150"/>
      <c r="G65" s="150"/>
      <c r="H65" s="151"/>
      <c r="I65" s="6"/>
      <c r="J65" s="6"/>
      <c r="K65" s="6"/>
      <c r="L65" s="6"/>
      <c r="M65" s="6"/>
      <c r="N65" s="6"/>
      <c r="O65" s="6"/>
      <c r="P65" s="6"/>
      <c r="Q65" s="6"/>
    </row>
    <row r="66" spans="1:28" x14ac:dyDescent="0.2">
      <c r="A66" s="152"/>
      <c r="B66" s="150"/>
      <c r="C66" s="150"/>
      <c r="D66" s="150"/>
      <c r="E66" s="150"/>
      <c r="F66" s="150"/>
      <c r="G66" s="150"/>
      <c r="H66" s="151"/>
      <c r="I66" s="6"/>
      <c r="J66" s="6"/>
      <c r="K66" s="6"/>
      <c r="L66" s="6"/>
      <c r="M66" s="6"/>
      <c r="N66" s="6"/>
      <c r="O66" s="6"/>
      <c r="P66" s="6"/>
      <c r="Q66" s="6"/>
    </row>
    <row r="67" spans="1:28" ht="15" x14ac:dyDescent="0.25">
      <c r="A67" s="155"/>
      <c r="B67" s="155"/>
      <c r="C67" s="156"/>
      <c r="D67" s="155"/>
      <c r="E67" s="156"/>
      <c r="F67" s="155"/>
      <c r="G67" s="155"/>
      <c r="H67" s="151"/>
      <c r="I67" s="6"/>
      <c r="J67" s="6"/>
      <c r="K67" s="6"/>
      <c r="L67" s="6"/>
      <c r="M67" s="6"/>
      <c r="N67" s="6"/>
      <c r="O67" s="6"/>
      <c r="P67" s="6"/>
      <c r="Q67" s="6"/>
    </row>
    <row r="68" spans="1:28" x14ac:dyDescent="0.2">
      <c r="A68" s="154"/>
      <c r="B68" s="154"/>
      <c r="C68" s="154"/>
      <c r="D68" s="154"/>
      <c r="E68" s="154"/>
      <c r="F68" s="154"/>
      <c r="G68" s="154"/>
      <c r="H68" s="151"/>
      <c r="I68" s="6"/>
      <c r="J68" s="6"/>
      <c r="K68" s="6"/>
      <c r="L68" s="6"/>
      <c r="M68" s="6"/>
      <c r="N68" s="6"/>
      <c r="O68" s="6"/>
      <c r="P68" s="6"/>
      <c r="Q68" s="6"/>
    </row>
    <row r="69" spans="1:28" x14ac:dyDescent="0.2">
      <c r="A69" s="157"/>
      <c r="B69" s="157"/>
      <c r="C69" s="157"/>
      <c r="D69" s="150"/>
      <c r="E69" s="150"/>
      <c r="F69" s="157"/>
      <c r="G69" s="150"/>
      <c r="H69" s="151"/>
      <c r="I69" s="6"/>
      <c r="J69" s="6"/>
      <c r="K69" s="6"/>
      <c r="L69" s="6"/>
      <c r="M69" s="6"/>
      <c r="N69" s="6"/>
      <c r="O69" s="6"/>
      <c r="P69" s="6"/>
      <c r="Q69" s="6"/>
    </row>
    <row r="70" spans="1:28" x14ac:dyDescent="0.2">
      <c r="A70" s="158"/>
      <c r="B70" s="150"/>
      <c r="C70" s="157"/>
      <c r="D70" s="150"/>
      <c r="E70" s="150"/>
      <c r="F70" s="150"/>
      <c r="G70" s="150"/>
      <c r="H70" s="151"/>
      <c r="I70" s="6"/>
      <c r="J70" s="6"/>
      <c r="K70" s="6"/>
      <c r="L70" s="6"/>
      <c r="M70" s="6"/>
      <c r="N70" s="6"/>
      <c r="O70" s="6"/>
      <c r="P70" s="6"/>
      <c r="Q70" s="6"/>
    </row>
    <row r="71" spans="1:28" x14ac:dyDescent="0.2">
      <c r="A71" s="154"/>
      <c r="B71" s="154"/>
      <c r="C71" s="154"/>
      <c r="D71" s="154"/>
      <c r="E71" s="154"/>
      <c r="F71" s="154"/>
      <c r="G71" s="154"/>
      <c r="H71" s="151"/>
      <c r="I71" s="6"/>
      <c r="J71" s="6"/>
      <c r="K71" s="6"/>
      <c r="L71" s="6"/>
      <c r="M71" s="6"/>
      <c r="N71" s="6"/>
      <c r="O71" s="6"/>
      <c r="P71" s="6"/>
      <c r="Q71" s="6"/>
    </row>
    <row r="72" spans="1:28" x14ac:dyDescent="0.2">
      <c r="A72" s="157"/>
      <c r="B72" s="157"/>
      <c r="C72" s="157"/>
      <c r="D72" s="150"/>
      <c r="E72" s="150"/>
      <c r="F72" s="157"/>
      <c r="G72" s="150"/>
      <c r="H72" s="151"/>
      <c r="I72" s="6"/>
      <c r="J72" s="6"/>
      <c r="K72" s="6"/>
      <c r="L72" s="6"/>
      <c r="M72" s="6"/>
      <c r="N72" s="6"/>
      <c r="O72" s="6"/>
      <c r="P72" s="6"/>
      <c r="Q72" s="6"/>
    </row>
    <row r="73" spans="1:28" x14ac:dyDescent="0.2">
      <c r="A73" s="158"/>
      <c r="B73" s="157"/>
      <c r="C73" s="157"/>
      <c r="D73" s="150"/>
      <c r="E73" s="150"/>
      <c r="F73" s="150"/>
      <c r="G73" s="150"/>
      <c r="H73" s="151"/>
      <c r="I73" s="6"/>
      <c r="J73" s="6"/>
      <c r="K73" s="6"/>
      <c r="L73" s="6"/>
      <c r="M73" s="6"/>
      <c r="N73" s="6"/>
      <c r="O73" s="6"/>
      <c r="P73" s="6"/>
      <c r="Q73" s="6"/>
    </row>
    <row r="74" spans="1:28" x14ac:dyDescent="0.2">
      <c r="A74" s="154"/>
      <c r="B74" s="154"/>
      <c r="C74" s="154"/>
      <c r="D74" s="154"/>
      <c r="E74" s="154"/>
      <c r="F74" s="154"/>
      <c r="G74" s="154"/>
      <c r="H74" s="151"/>
      <c r="I74" s="6"/>
      <c r="J74" s="6"/>
      <c r="K74" s="6"/>
      <c r="L74" s="6"/>
      <c r="M74" s="6"/>
      <c r="N74" s="6"/>
      <c r="O74" s="6"/>
      <c r="P74" s="6"/>
      <c r="Q74" s="6"/>
    </row>
    <row r="75" spans="1:28" x14ac:dyDescent="0.2">
      <c r="A75" s="169"/>
      <c r="B75" s="169"/>
      <c r="C75" s="169"/>
      <c r="D75" s="169"/>
      <c r="E75" s="169"/>
      <c r="F75" s="169"/>
      <c r="G75" s="169"/>
      <c r="H75" s="170"/>
      <c r="I75" s="169"/>
      <c r="J75" s="169"/>
      <c r="K75" s="169"/>
      <c r="L75" s="169"/>
      <c r="M75" s="169"/>
      <c r="N75" s="171"/>
      <c r="O75" s="169"/>
      <c r="P75" s="172" t="s">
        <v>41</v>
      </c>
      <c r="Q75" s="169"/>
      <c r="R75" s="17"/>
      <c r="S75" s="17"/>
      <c r="T75" s="17"/>
      <c r="U75" s="17"/>
      <c r="V75" s="17"/>
      <c r="W75" s="17"/>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c r="L77" s="71"/>
      <c r="M77" s="71"/>
      <c r="N77" s="71"/>
      <c r="O77" s="173">
        <f>SUM(A77:N77)</f>
        <v>0</v>
      </c>
      <c r="P77" s="175">
        <f>O77/60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c r="L79" s="71"/>
      <c r="M79" s="71"/>
      <c r="N79" s="71"/>
      <c r="O79" s="173">
        <f>SUM(A79:N79)</f>
        <v>0</v>
      </c>
      <c r="P79" s="175">
        <f>O79/60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c r="L81" s="71"/>
      <c r="M81" s="71"/>
      <c r="N81" s="71"/>
      <c r="O81" s="173">
        <f>SUM(A81:N81)</f>
        <v>0</v>
      </c>
      <c r="P81" s="175">
        <f>O81/60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c r="L83" s="71"/>
      <c r="M83" s="71"/>
      <c r="N83" s="71"/>
      <c r="O83" s="173">
        <f>SUM(A83:N83)</f>
        <v>0</v>
      </c>
      <c r="P83" s="175">
        <f>O83/60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c r="L85" s="71"/>
      <c r="M85" s="71"/>
      <c r="N85" s="71"/>
      <c r="O85" s="173">
        <f>SUM(A85:N85)</f>
        <v>0</v>
      </c>
      <c r="P85" s="175">
        <f>O85/60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c r="L87" s="71"/>
      <c r="M87" s="71"/>
      <c r="N87" s="71"/>
      <c r="O87" s="173">
        <f>SUM(A87:N87)</f>
        <v>0</v>
      </c>
      <c r="P87" s="175">
        <f>O87/60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c r="L89" s="71"/>
      <c r="M89" s="71"/>
      <c r="N89" s="71"/>
      <c r="O89" s="173">
        <f>SUM(A89:N89)</f>
        <v>0</v>
      </c>
      <c r="P89" s="175">
        <f>O89/60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c r="L91" s="71"/>
      <c r="M91" s="71"/>
      <c r="N91" s="71"/>
      <c r="O91" s="173">
        <f>SUM(A91:N91)</f>
        <v>0</v>
      </c>
      <c r="P91" s="175">
        <f>O91/60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c r="L93" s="71"/>
      <c r="M93" s="71"/>
      <c r="N93" s="71"/>
      <c r="O93" s="173">
        <f>SUM(A93:N93)</f>
        <v>0</v>
      </c>
      <c r="P93" s="175">
        <f>O93/60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c r="L95" s="71"/>
      <c r="M95" s="71"/>
      <c r="N95" s="71"/>
      <c r="O95" s="173">
        <f>SUM(A95:N95)</f>
        <v>0</v>
      </c>
      <c r="P95" s="175">
        <f>O95/60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c r="L97" s="71"/>
      <c r="M97" s="71"/>
      <c r="N97" s="71"/>
      <c r="O97" s="173">
        <f>SUM(A97:N97)</f>
        <v>0</v>
      </c>
      <c r="P97" s="175">
        <f>O97/60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c r="L99" s="71"/>
      <c r="M99" s="71"/>
      <c r="N99" s="71"/>
      <c r="O99" s="173">
        <f>SUM(A99:N99)</f>
        <v>0</v>
      </c>
      <c r="P99" s="175">
        <f>O99/60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c r="L101" s="71"/>
      <c r="M101" s="71"/>
      <c r="N101" s="71"/>
      <c r="O101" s="173">
        <f>SUM(A101:N101)</f>
        <v>0</v>
      </c>
      <c r="P101" s="175">
        <f>O101/60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c r="L103" s="71"/>
      <c r="M103" s="71"/>
      <c r="N103" s="71"/>
      <c r="O103" s="173">
        <f>SUM(A103:N103)</f>
        <v>0</v>
      </c>
      <c r="P103" s="175">
        <f>O103/60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c r="L105" s="71"/>
      <c r="M105" s="71"/>
      <c r="N105" s="71"/>
      <c r="O105" s="173">
        <f>SUM(A105:N105)</f>
        <v>0</v>
      </c>
      <c r="P105" s="175">
        <f>O105/60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c r="L107" s="71"/>
      <c r="M107" s="71"/>
      <c r="N107" s="71"/>
      <c r="O107" s="173">
        <f>SUM(A107:N107)</f>
        <v>0</v>
      </c>
      <c r="P107" s="175">
        <f>O107/60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c r="L109" s="71"/>
      <c r="M109" s="71"/>
      <c r="N109" s="71"/>
      <c r="O109" s="173">
        <f>SUM(A109:N109)</f>
        <v>0</v>
      </c>
      <c r="P109" s="175">
        <f>O109/60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c r="L111" s="71"/>
      <c r="M111" s="71"/>
      <c r="N111" s="71"/>
      <c r="O111" s="173">
        <f>SUM(A111:N111)</f>
        <v>0</v>
      </c>
      <c r="P111" s="175">
        <f>O111/60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c r="L113" s="71"/>
      <c r="M113" s="71"/>
      <c r="N113" s="71"/>
      <c r="O113" s="173">
        <f>SUM(A113:N113)</f>
        <v>0</v>
      </c>
      <c r="P113" s="175">
        <f>O113/60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c r="L115" s="71"/>
      <c r="M115" s="71"/>
      <c r="N115" s="71"/>
      <c r="O115" s="173">
        <f>SUM(A115:N115)</f>
        <v>0</v>
      </c>
      <c r="P115" s="175">
        <f>O115/60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c r="L117" s="71"/>
      <c r="M117" s="71"/>
      <c r="N117" s="71"/>
      <c r="O117" s="173">
        <f>SUM(A117:N117)</f>
        <v>0</v>
      </c>
      <c r="P117" s="175">
        <f>O117/60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c r="L119" s="71"/>
      <c r="M119" s="71"/>
      <c r="N119" s="71"/>
      <c r="O119" s="173">
        <f>SUM(A119:N119)</f>
        <v>0</v>
      </c>
      <c r="P119" s="175">
        <f>O119/60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19"/>
      <c r="S120" s="19"/>
      <c r="T120" s="19"/>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c r="L121" s="71"/>
      <c r="M121" s="71"/>
      <c r="N121" s="71"/>
      <c r="O121" s="173">
        <f>SUM(A121:N121)</f>
        <v>0</v>
      </c>
      <c r="P121" s="175">
        <f>O121/60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c r="L123" s="71"/>
      <c r="M123" s="71"/>
      <c r="N123" s="71"/>
      <c r="O123" s="173">
        <f>SUM(A123:N123)</f>
        <v>0</v>
      </c>
      <c r="P123" s="175">
        <f>O123/60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c r="L125" s="71"/>
      <c r="M125" s="71"/>
      <c r="N125" s="71"/>
      <c r="O125" s="173">
        <f>SUM(A125:N125)</f>
        <v>0</v>
      </c>
      <c r="P125" s="175">
        <f>O125/60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c r="L127" s="71"/>
      <c r="M127" s="71"/>
      <c r="N127" s="71"/>
      <c r="O127" s="173">
        <f>SUM(A127:N127)</f>
        <v>0</v>
      </c>
      <c r="P127" s="175">
        <f>O127/60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c r="L129" s="71"/>
      <c r="M129" s="71"/>
      <c r="N129" s="71"/>
      <c r="O129" s="173">
        <f>SUM(A129:N129)</f>
        <v>0</v>
      </c>
      <c r="P129" s="175">
        <f>O129/60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c r="L131" s="71"/>
      <c r="M131" s="71"/>
      <c r="N131" s="71"/>
      <c r="O131" s="173">
        <f>SUM(A131:N131)</f>
        <v>0</v>
      </c>
      <c r="P131" s="175">
        <f>O131/60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c r="L133" s="71"/>
      <c r="M133" s="71"/>
      <c r="N133" s="71"/>
      <c r="O133" s="173">
        <f>SUM(A133:N133)</f>
        <v>0</v>
      </c>
      <c r="P133" s="175">
        <f>O133/60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c r="L135" s="71"/>
      <c r="M135" s="71"/>
      <c r="N135" s="71"/>
      <c r="O135" s="173">
        <f>SUM(A135:N135)</f>
        <v>0</v>
      </c>
      <c r="P135" s="175">
        <f>O135/60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c r="L137" s="71"/>
      <c r="M137" s="71"/>
      <c r="N137" s="71"/>
      <c r="O137" s="173">
        <f>SUM(A137:N137)</f>
        <v>0</v>
      </c>
      <c r="P137" s="175">
        <f>O137/60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c r="L139" s="71"/>
      <c r="M139" s="71"/>
      <c r="N139" s="71"/>
      <c r="O139" s="173">
        <f>SUM(A139:N139)</f>
        <v>0</v>
      </c>
      <c r="P139" s="175">
        <f>O139/60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c r="L141" s="71"/>
      <c r="M141" s="71"/>
      <c r="N141" s="71"/>
      <c r="O141" s="173">
        <f>SUM(A141:N141)</f>
        <v>0</v>
      </c>
      <c r="P141" s="175">
        <f>O141/60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c r="L143" s="71"/>
      <c r="M143" s="71"/>
      <c r="N143" s="71"/>
      <c r="O143" s="173">
        <f>SUM(A143:N143)</f>
        <v>0</v>
      </c>
      <c r="P143" s="175">
        <f>O143/60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c r="L145" s="71"/>
      <c r="M145" s="71"/>
      <c r="N145" s="71"/>
      <c r="O145" s="173">
        <f>SUM(A145:N145)</f>
        <v>0</v>
      </c>
      <c r="P145" s="175">
        <f>O145/60</f>
        <v>0</v>
      </c>
      <c r="Q145" s="71"/>
      <c r="R145" s="19"/>
      <c r="S145" s="19"/>
      <c r="T145" s="19"/>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c r="L147" s="71"/>
      <c r="M147" s="71"/>
      <c r="N147" s="71"/>
      <c r="O147" s="173">
        <f>SUM(A147:N147)</f>
        <v>0</v>
      </c>
      <c r="P147" s="175">
        <f>O147/60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c r="L149" s="71"/>
      <c r="M149" s="71"/>
      <c r="N149" s="71"/>
      <c r="O149" s="173">
        <f>SUM(A149:N149)</f>
        <v>0</v>
      </c>
      <c r="P149" s="175">
        <f>O149/60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c r="L151" s="71"/>
      <c r="M151" s="71"/>
      <c r="N151" s="71"/>
      <c r="O151" s="173">
        <f>SUM(A151:N151)</f>
        <v>0</v>
      </c>
      <c r="P151" s="175">
        <f>O151/60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c r="L153" s="71"/>
      <c r="M153" s="71"/>
      <c r="N153" s="71"/>
      <c r="O153" s="173">
        <f>SUM(A153:N153)</f>
        <v>0</v>
      </c>
      <c r="P153" s="175">
        <f>O153/60</f>
        <v>0</v>
      </c>
      <c r="Q153" s="71"/>
      <c r="R153" s="19"/>
      <c r="S153" s="19"/>
      <c r="T153" s="19"/>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19"/>
      <c r="S154" s="19"/>
      <c r="T154" s="19"/>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c r="L155" s="71"/>
      <c r="M155" s="71"/>
      <c r="N155" s="71"/>
      <c r="O155" s="173">
        <f>SUM(A155:N155)</f>
        <v>0</v>
      </c>
      <c r="P155" s="175">
        <f>O155/60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19"/>
      <c r="S156" s="19"/>
      <c r="T156" s="19"/>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c r="L157" s="71"/>
      <c r="M157" s="71"/>
      <c r="N157" s="71"/>
      <c r="O157" s="173">
        <f>SUM(A157:N157)</f>
        <v>0</v>
      </c>
      <c r="P157" s="175">
        <f>O157/60</f>
        <v>0</v>
      </c>
      <c r="Q157" s="71"/>
      <c r="R157" s="19"/>
      <c r="S157" s="19"/>
      <c r="T157" s="19"/>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19"/>
      <c r="S158" s="19"/>
      <c r="T158" s="19"/>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c r="L159" s="71"/>
      <c r="M159" s="71"/>
      <c r="N159" s="71"/>
      <c r="O159" s="173">
        <f>SUM(A159:N159)</f>
        <v>0</v>
      </c>
      <c r="P159" s="175">
        <f>O159/60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19"/>
      <c r="S160" s="19"/>
      <c r="T160" s="19"/>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c r="L161" s="71"/>
      <c r="M161" s="71"/>
      <c r="N161" s="71"/>
      <c r="O161" s="173">
        <f>SUM(A161:N161)</f>
        <v>0</v>
      </c>
      <c r="P161" s="175">
        <f>O161/60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19"/>
      <c r="S162" s="19"/>
      <c r="T162" s="19"/>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c r="L163" s="71"/>
      <c r="M163" s="71"/>
      <c r="N163" s="71"/>
      <c r="O163" s="173">
        <f>SUM(A163:N163)</f>
        <v>0</v>
      </c>
      <c r="P163" s="175">
        <f>O163/60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19"/>
      <c r="S164" s="19"/>
      <c r="T164" s="19"/>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c r="L165" s="71"/>
      <c r="M165" s="71"/>
      <c r="N165" s="71"/>
      <c r="O165" s="173">
        <f>SUM(A165:N165)</f>
        <v>0</v>
      </c>
      <c r="P165" s="175">
        <f>O165/60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19"/>
      <c r="S166" s="19"/>
      <c r="T166" s="19"/>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c r="L167" s="71"/>
      <c r="M167" s="71"/>
      <c r="N167" s="71"/>
      <c r="O167" s="173">
        <f>SUM(A167:N167)</f>
        <v>0</v>
      </c>
      <c r="P167" s="175">
        <f>O167/60</f>
        <v>0</v>
      </c>
      <c r="Q167" s="71"/>
      <c r="R167" s="19"/>
      <c r="S167" s="19"/>
      <c r="T167" s="19"/>
      <c r="U167" s="19"/>
      <c r="V167" s="19"/>
      <c r="W167" s="19"/>
      <c r="X167" s="19"/>
      <c r="Y167" s="21"/>
      <c r="Z167" s="23"/>
      <c r="AB167" s="17"/>
    </row>
    <row r="168" spans="1:28" ht="25.5" x14ac:dyDescent="0.2">
      <c r="A168" s="71" t="s">
        <v>159</v>
      </c>
      <c r="B168" s="66"/>
      <c r="C168" s="66"/>
      <c r="D168" s="66"/>
      <c r="E168" s="66"/>
      <c r="F168" s="66"/>
      <c r="G168" s="66"/>
      <c r="H168" s="66"/>
      <c r="I168" s="66"/>
      <c r="J168" s="66"/>
      <c r="K168" s="66"/>
      <c r="L168" s="66"/>
      <c r="M168" s="66"/>
      <c r="N168" s="66"/>
      <c r="O168" s="174" t="s">
        <v>174</v>
      </c>
      <c r="P168" s="174">
        <v>46</v>
      </c>
      <c r="Q168" s="66"/>
    </row>
    <row r="169" spans="1:28" x14ac:dyDescent="0.2">
      <c r="A169" s="177">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66"/>
      <c r="L169" s="66"/>
      <c r="M169" s="66"/>
      <c r="N169" s="66"/>
      <c r="O169" s="173">
        <f>SUM(A169:N169)</f>
        <v>0</v>
      </c>
      <c r="P169" s="175">
        <f>O169/60</f>
        <v>0</v>
      </c>
      <c r="Q169" s="66"/>
    </row>
    <row r="170" spans="1:28" ht="25.5" x14ac:dyDescent="0.2">
      <c r="A170" s="71" t="s">
        <v>160</v>
      </c>
      <c r="B170" s="66"/>
      <c r="C170" s="66"/>
      <c r="D170" s="66"/>
      <c r="E170" s="66"/>
      <c r="F170" s="66"/>
      <c r="G170" s="66"/>
      <c r="H170" s="66"/>
      <c r="I170" s="66"/>
      <c r="J170" s="66"/>
      <c r="K170" s="66"/>
      <c r="L170" s="66"/>
      <c r="M170" s="66"/>
      <c r="N170" s="66"/>
      <c r="O170" s="174" t="s">
        <v>175</v>
      </c>
      <c r="P170" s="174">
        <v>47</v>
      </c>
      <c r="Q170" s="66"/>
    </row>
    <row r="171" spans="1:28" x14ac:dyDescent="0.2">
      <c r="A171" s="177">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66"/>
      <c r="L171" s="66"/>
      <c r="M171" s="66"/>
      <c r="N171" s="66"/>
      <c r="O171" s="173">
        <f>SUM(A171:N171)</f>
        <v>0</v>
      </c>
      <c r="P171" s="175">
        <f>O171/60</f>
        <v>0</v>
      </c>
      <c r="Q171" s="66"/>
    </row>
    <row r="172" spans="1:28" ht="25.5" x14ac:dyDescent="0.2">
      <c r="A172" s="71" t="s">
        <v>161</v>
      </c>
      <c r="B172" s="66"/>
      <c r="C172" s="66"/>
      <c r="D172" s="66"/>
      <c r="E172" s="66"/>
      <c r="F172" s="66"/>
      <c r="G172" s="66"/>
      <c r="H172" s="66"/>
      <c r="I172" s="66"/>
      <c r="J172" s="66"/>
      <c r="K172" s="66"/>
      <c r="L172" s="66"/>
      <c r="M172" s="66"/>
      <c r="N172" s="66"/>
      <c r="O172" s="174" t="s">
        <v>176</v>
      </c>
      <c r="P172" s="174">
        <v>48</v>
      </c>
      <c r="Q172" s="66"/>
    </row>
    <row r="173" spans="1:28" x14ac:dyDescent="0.2">
      <c r="A173" s="177">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66"/>
      <c r="L173" s="66"/>
      <c r="M173" s="66"/>
      <c r="N173" s="66"/>
      <c r="O173" s="173">
        <f>SUM(A173:N173)</f>
        <v>0</v>
      </c>
      <c r="P173" s="175">
        <f>O173/60</f>
        <v>0</v>
      </c>
      <c r="Q173" s="66"/>
    </row>
    <row r="174" spans="1:28" ht="25.5" x14ac:dyDescent="0.2">
      <c r="A174" s="71" t="s">
        <v>162</v>
      </c>
      <c r="B174" s="66"/>
      <c r="C174" s="66"/>
      <c r="D174" s="66"/>
      <c r="E174" s="66"/>
      <c r="F174" s="66"/>
      <c r="G174" s="66"/>
      <c r="H174" s="66"/>
      <c r="I174" s="66"/>
      <c r="J174" s="66"/>
      <c r="K174" s="66"/>
      <c r="L174" s="66"/>
      <c r="M174" s="66"/>
      <c r="N174" s="66"/>
      <c r="O174" s="174" t="s">
        <v>177</v>
      </c>
      <c r="P174" s="174">
        <v>49</v>
      </c>
      <c r="Q174" s="66"/>
    </row>
    <row r="175" spans="1:28" x14ac:dyDescent="0.2">
      <c r="A175" s="177">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66"/>
      <c r="L175" s="66"/>
      <c r="M175" s="66"/>
      <c r="N175" s="66"/>
      <c r="O175" s="173">
        <f>SUM(A175:N175)</f>
        <v>0</v>
      </c>
      <c r="P175" s="175">
        <f>O175/60</f>
        <v>0</v>
      </c>
      <c r="Q175" s="66"/>
    </row>
    <row r="176" spans="1:28" ht="25.5" x14ac:dyDescent="0.2">
      <c r="A176" s="71" t="s">
        <v>163</v>
      </c>
      <c r="B176" s="66"/>
      <c r="C176" s="66"/>
      <c r="D176" s="66"/>
      <c r="E176" s="66"/>
      <c r="F176" s="66"/>
      <c r="G176" s="66"/>
      <c r="H176" s="66"/>
      <c r="I176" s="66"/>
      <c r="J176" s="66"/>
      <c r="K176" s="66"/>
      <c r="L176" s="66"/>
      <c r="M176" s="66"/>
      <c r="N176" s="66"/>
      <c r="O176" s="174" t="s">
        <v>178</v>
      </c>
      <c r="P176" s="174">
        <v>50</v>
      </c>
      <c r="Q176" s="66"/>
    </row>
    <row r="177" spans="1:17" x14ac:dyDescent="0.2">
      <c r="A177" s="177">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66"/>
      <c r="L177" s="66"/>
      <c r="M177" s="66"/>
      <c r="N177" s="66"/>
      <c r="O177" s="173">
        <f>SUM(A177:N177)</f>
        <v>0</v>
      </c>
      <c r="P177" s="175">
        <f>O177/60</f>
        <v>0</v>
      </c>
      <c r="Q177" s="66"/>
    </row>
    <row r="178" spans="1:17" ht="25.5" x14ac:dyDescent="0.2">
      <c r="A178" s="71" t="s">
        <v>164</v>
      </c>
      <c r="B178" s="66"/>
      <c r="C178" s="66"/>
      <c r="D178" s="66"/>
      <c r="E178" s="66"/>
      <c r="F178" s="66"/>
      <c r="G178" s="66"/>
      <c r="H178" s="66"/>
      <c r="I178" s="66"/>
      <c r="J178" s="66"/>
      <c r="K178" s="66"/>
      <c r="L178" s="66"/>
      <c r="M178" s="66"/>
      <c r="N178" s="66"/>
      <c r="O178" s="174" t="s">
        <v>179</v>
      </c>
      <c r="P178" s="174">
        <v>51</v>
      </c>
      <c r="Q178" s="66"/>
    </row>
    <row r="179" spans="1:17" x14ac:dyDescent="0.2">
      <c r="A179" s="177">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66"/>
      <c r="L179" s="66"/>
      <c r="M179" s="66"/>
      <c r="N179" s="66"/>
      <c r="O179" s="173">
        <f>SUM(A179:N179)</f>
        <v>0</v>
      </c>
      <c r="P179" s="175">
        <f>O179/60</f>
        <v>0</v>
      </c>
      <c r="Q179" s="66"/>
    </row>
    <row r="180" spans="1:17" ht="25.5" x14ac:dyDescent="0.2">
      <c r="A180" s="71" t="s">
        <v>165</v>
      </c>
      <c r="B180" s="66"/>
      <c r="C180" s="66"/>
      <c r="D180" s="66"/>
      <c r="E180" s="66"/>
      <c r="F180" s="66"/>
      <c r="G180" s="66"/>
      <c r="H180" s="66"/>
      <c r="I180" s="66"/>
      <c r="J180" s="66"/>
      <c r="K180" s="66"/>
      <c r="L180" s="66"/>
      <c r="M180" s="66"/>
      <c r="N180" s="66"/>
      <c r="O180" s="174" t="s">
        <v>180</v>
      </c>
      <c r="P180" s="174">
        <v>52</v>
      </c>
      <c r="Q180" s="66"/>
    </row>
    <row r="181" spans="1:17" x14ac:dyDescent="0.2">
      <c r="A181" s="177">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66"/>
      <c r="L181" s="66"/>
      <c r="M181" s="66"/>
      <c r="N181" s="66"/>
      <c r="O181" s="173">
        <f>SUM(A181:N181)</f>
        <v>0</v>
      </c>
      <c r="P181" s="175">
        <f>O181/60</f>
        <v>0</v>
      </c>
      <c r="Q181" s="66"/>
    </row>
    <row r="182" spans="1:17" ht="25.5" x14ac:dyDescent="0.2">
      <c r="A182" s="71" t="s">
        <v>166</v>
      </c>
      <c r="B182" s="66"/>
      <c r="C182" s="66"/>
      <c r="D182" s="66"/>
      <c r="E182" s="66"/>
      <c r="F182" s="66"/>
      <c r="G182" s="66"/>
      <c r="H182" s="66"/>
      <c r="I182" s="66"/>
      <c r="J182" s="66"/>
      <c r="K182" s="66"/>
      <c r="L182" s="66"/>
      <c r="M182" s="66"/>
      <c r="N182" s="66"/>
      <c r="O182" s="174" t="s">
        <v>181</v>
      </c>
      <c r="P182" s="174">
        <v>53</v>
      </c>
      <c r="Q182" s="66"/>
    </row>
    <row r="183" spans="1:17" x14ac:dyDescent="0.2">
      <c r="A183" s="177">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66"/>
      <c r="L183" s="66"/>
      <c r="M183" s="66"/>
      <c r="N183" s="66"/>
      <c r="O183" s="173">
        <f>SUM(A183:N183)</f>
        <v>0</v>
      </c>
      <c r="P183" s="175">
        <f>O183/60</f>
        <v>0</v>
      </c>
      <c r="Q183" s="66"/>
    </row>
    <row r="184" spans="1:17" ht="25.5" x14ac:dyDescent="0.2">
      <c r="A184" s="71" t="s">
        <v>167</v>
      </c>
      <c r="B184" s="66"/>
      <c r="C184" s="66"/>
      <c r="D184" s="66"/>
      <c r="E184" s="66"/>
      <c r="F184" s="66"/>
      <c r="G184" s="66"/>
      <c r="H184" s="66"/>
      <c r="I184" s="66"/>
      <c r="J184" s="66"/>
      <c r="K184" s="66"/>
      <c r="L184" s="66"/>
      <c r="M184" s="66"/>
      <c r="N184" s="66"/>
      <c r="O184" s="174" t="s">
        <v>182</v>
      </c>
      <c r="P184" s="174">
        <v>54</v>
      </c>
      <c r="Q184" s="66"/>
    </row>
    <row r="185" spans="1:17" x14ac:dyDescent="0.2">
      <c r="A185" s="177">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66"/>
      <c r="L185" s="66"/>
      <c r="M185" s="66"/>
      <c r="N185" s="66"/>
      <c r="O185" s="173">
        <f>SUM(A185:N185)</f>
        <v>0</v>
      </c>
      <c r="P185" s="175">
        <f>O185/60</f>
        <v>0</v>
      </c>
      <c r="Q185" s="66"/>
    </row>
    <row r="186" spans="1:17" ht="25.5" x14ac:dyDescent="0.2">
      <c r="A186" s="71" t="s">
        <v>168</v>
      </c>
      <c r="B186" s="66"/>
      <c r="C186" s="66"/>
      <c r="D186" s="66"/>
      <c r="E186" s="66"/>
      <c r="F186" s="66"/>
      <c r="G186" s="66"/>
      <c r="H186" s="66"/>
      <c r="I186" s="66"/>
      <c r="J186" s="66"/>
      <c r="K186" s="66"/>
      <c r="L186" s="66"/>
      <c r="M186" s="66"/>
      <c r="N186" s="66"/>
      <c r="O186" s="174" t="s">
        <v>183</v>
      </c>
      <c r="P186" s="174">
        <v>55</v>
      </c>
      <c r="Q186" s="66"/>
    </row>
    <row r="187" spans="1:17" x14ac:dyDescent="0.2">
      <c r="A187" s="177">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66"/>
      <c r="L187" s="66"/>
      <c r="M187" s="66"/>
      <c r="N187" s="66"/>
      <c r="O187" s="173">
        <f>SUM(A187:N187)</f>
        <v>0</v>
      </c>
      <c r="P187" s="175">
        <f>O187/60</f>
        <v>0</v>
      </c>
      <c r="Q187" s="66"/>
    </row>
    <row r="188" spans="1:17" ht="25.5" x14ac:dyDescent="0.2">
      <c r="A188" s="71" t="s">
        <v>169</v>
      </c>
      <c r="B188" s="66"/>
      <c r="C188" s="66"/>
      <c r="D188" s="66"/>
      <c r="E188" s="66"/>
      <c r="F188" s="66"/>
      <c r="G188" s="66"/>
      <c r="H188" s="66"/>
      <c r="I188" s="66"/>
      <c r="J188" s="66"/>
      <c r="K188" s="66"/>
      <c r="L188" s="66"/>
      <c r="M188" s="66"/>
      <c r="N188" s="66"/>
      <c r="O188" s="174" t="s">
        <v>184</v>
      </c>
      <c r="P188" s="174">
        <v>56</v>
      </c>
      <c r="Q188" s="66"/>
    </row>
    <row r="189" spans="1:17" x14ac:dyDescent="0.2">
      <c r="A189" s="177">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66"/>
      <c r="L189" s="66"/>
      <c r="M189" s="66"/>
      <c r="N189" s="66"/>
      <c r="O189" s="173">
        <f>SUM(A189:N189)</f>
        <v>0</v>
      </c>
      <c r="P189" s="175">
        <f>O189/60</f>
        <v>0</v>
      </c>
      <c r="Q189" s="66"/>
    </row>
    <row r="190" spans="1:17" ht="25.5" x14ac:dyDescent="0.2">
      <c r="A190" s="71" t="s">
        <v>170</v>
      </c>
      <c r="B190" s="66"/>
      <c r="C190" s="66"/>
      <c r="D190" s="66"/>
      <c r="E190" s="66"/>
      <c r="F190" s="66"/>
      <c r="G190" s="66"/>
      <c r="H190" s="66"/>
      <c r="I190" s="66"/>
      <c r="J190" s="66"/>
      <c r="K190" s="66"/>
      <c r="L190" s="66"/>
      <c r="M190" s="66"/>
      <c r="N190" s="66"/>
      <c r="O190" s="174" t="s">
        <v>185</v>
      </c>
      <c r="P190" s="174">
        <v>57</v>
      </c>
      <c r="Q190" s="66"/>
    </row>
    <row r="191" spans="1:17" x14ac:dyDescent="0.2">
      <c r="A191" s="177">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66"/>
      <c r="L191" s="66"/>
      <c r="M191" s="66"/>
      <c r="N191" s="66"/>
      <c r="O191" s="173">
        <f>SUM(A191:N191)</f>
        <v>0</v>
      </c>
      <c r="P191" s="175">
        <f>O191/60</f>
        <v>0</v>
      </c>
      <c r="Q191" s="66"/>
    </row>
    <row r="192" spans="1:17" ht="25.5" x14ac:dyDescent="0.2">
      <c r="A192" s="71" t="s">
        <v>171</v>
      </c>
      <c r="B192" s="66"/>
      <c r="C192" s="66"/>
      <c r="D192" s="66"/>
      <c r="E192" s="66"/>
      <c r="F192" s="66"/>
      <c r="G192" s="66"/>
      <c r="H192" s="66"/>
      <c r="I192" s="66"/>
      <c r="J192" s="66"/>
      <c r="K192" s="66"/>
      <c r="L192" s="66"/>
      <c r="M192" s="66"/>
      <c r="N192" s="66"/>
      <c r="O192" s="174" t="s">
        <v>186</v>
      </c>
      <c r="P192" s="174">
        <v>58</v>
      </c>
      <c r="Q192" s="66"/>
    </row>
    <row r="193" spans="1:17" x14ac:dyDescent="0.2">
      <c r="A193" s="177">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66"/>
      <c r="L193" s="66"/>
      <c r="M193" s="66"/>
      <c r="N193" s="66"/>
      <c r="O193" s="173">
        <f>SUM(A193:N193)</f>
        <v>0</v>
      </c>
      <c r="P193" s="175">
        <f>O193/60</f>
        <v>0</v>
      </c>
      <c r="Q193" s="66"/>
    </row>
    <row r="194" spans="1:17" ht="25.5" x14ac:dyDescent="0.2">
      <c r="A194" s="71" t="s">
        <v>172</v>
      </c>
      <c r="B194" s="66"/>
      <c r="C194" s="66"/>
      <c r="D194" s="66"/>
      <c r="E194" s="66"/>
      <c r="F194" s="66"/>
      <c r="G194" s="66"/>
      <c r="H194" s="66"/>
      <c r="I194" s="66"/>
      <c r="J194" s="66"/>
      <c r="K194" s="66"/>
      <c r="L194" s="66"/>
      <c r="M194" s="66"/>
      <c r="N194" s="66"/>
      <c r="O194" s="174" t="s">
        <v>187</v>
      </c>
      <c r="P194" s="174">
        <v>59</v>
      </c>
      <c r="Q194" s="66"/>
    </row>
    <row r="195" spans="1:17" x14ac:dyDescent="0.2">
      <c r="A195" s="177">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66"/>
      <c r="L195" s="66"/>
      <c r="M195" s="66"/>
      <c r="N195" s="66"/>
      <c r="O195" s="173">
        <f>SUM(A195:N195)</f>
        <v>0</v>
      </c>
      <c r="P195" s="175">
        <f>O195/60</f>
        <v>0</v>
      </c>
      <c r="Q195" s="66"/>
    </row>
    <row r="196" spans="1:17" ht="25.5" x14ac:dyDescent="0.2">
      <c r="A196" s="71" t="s">
        <v>173</v>
      </c>
      <c r="B196" s="66"/>
      <c r="C196" s="66"/>
      <c r="D196" s="66"/>
      <c r="E196" s="66"/>
      <c r="F196" s="66"/>
      <c r="G196" s="66"/>
      <c r="H196" s="66"/>
      <c r="I196" s="66"/>
      <c r="J196" s="66"/>
      <c r="K196" s="66"/>
      <c r="L196" s="66"/>
      <c r="M196" s="66"/>
      <c r="N196" s="66"/>
      <c r="O196" s="174" t="s">
        <v>188</v>
      </c>
      <c r="P196" s="174">
        <v>60</v>
      </c>
      <c r="Q196" s="66"/>
    </row>
    <row r="197" spans="1:17" x14ac:dyDescent="0.2">
      <c r="A197" s="177">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66"/>
      <c r="L197" s="66"/>
      <c r="M197" s="66"/>
      <c r="N197" s="66"/>
      <c r="O197" s="173">
        <f>SUM(A197:N197)</f>
        <v>0</v>
      </c>
      <c r="P197" s="175">
        <f>O197/60</f>
        <v>0</v>
      </c>
      <c r="Q197" s="66"/>
    </row>
    <row r="198" spans="1:17" x14ac:dyDescent="0.2">
      <c r="B198" s="78"/>
      <c r="C198" s="78"/>
      <c r="D198" s="78"/>
      <c r="E198" s="78"/>
      <c r="F198" s="78"/>
      <c r="G198" s="78"/>
      <c r="H198" s="78"/>
      <c r="I198" s="78"/>
      <c r="J198" s="78"/>
    </row>
    <row r="199" spans="1:17" x14ac:dyDescent="0.2">
      <c r="A199" s="78"/>
      <c r="B199" s="78"/>
      <c r="C199" s="78"/>
      <c r="D199" s="78"/>
      <c r="E199" s="78"/>
      <c r="F199" s="78"/>
      <c r="G199" s="78"/>
      <c r="H199" s="78"/>
      <c r="I199" s="78"/>
      <c r="J199" s="96"/>
      <c r="K199" s="47"/>
      <c r="L199" s="47"/>
      <c r="M199" s="47"/>
      <c r="N199" s="47"/>
      <c r="O199" s="47"/>
    </row>
    <row r="200" spans="1:17" ht="15" x14ac:dyDescent="0.25">
      <c r="J200" s="1"/>
      <c r="K200" s="1"/>
      <c r="L200" s="49"/>
      <c r="M200" s="1"/>
      <c r="N200" s="1"/>
      <c r="O200" s="1"/>
    </row>
    <row r="201" spans="1:17" ht="15" x14ac:dyDescent="0.25">
      <c r="J201" s="50"/>
      <c r="K201" s="50"/>
      <c r="L201" s="50"/>
      <c r="M201" s="51"/>
      <c r="N201" s="11"/>
      <c r="O201" s="11"/>
    </row>
    <row r="202" spans="1:17" ht="15" x14ac:dyDescent="0.25">
      <c r="J202" s="50"/>
      <c r="K202" s="50"/>
      <c r="L202" s="50"/>
      <c r="M202" s="51"/>
      <c r="N202" s="11"/>
      <c r="O202" s="11"/>
    </row>
    <row r="203" spans="1:17" x14ac:dyDescent="0.2">
      <c r="J203" s="14"/>
      <c r="K203" s="14"/>
      <c r="L203" s="14"/>
      <c r="M203" s="14"/>
      <c r="N203" s="14"/>
      <c r="O203" s="14"/>
    </row>
    <row r="204" spans="1:17" x14ac:dyDescent="0.2">
      <c r="A204" s="66"/>
      <c r="B204" s="66"/>
      <c r="C204" s="66"/>
      <c r="D204" s="66"/>
      <c r="E204" s="66"/>
      <c r="F204" s="66"/>
      <c r="G204" s="66"/>
      <c r="H204" s="66"/>
      <c r="J204" s="48"/>
      <c r="K204" s="48"/>
      <c r="L204" s="48"/>
      <c r="M204" s="48"/>
      <c r="N204" s="48"/>
      <c r="O204" s="48"/>
    </row>
    <row r="205" spans="1:17" x14ac:dyDescent="0.2">
      <c r="A205" s="66" t="s">
        <v>146</v>
      </c>
      <c r="B205" s="66"/>
      <c r="C205" s="66"/>
      <c r="D205" s="66"/>
      <c r="E205" s="66"/>
      <c r="F205" s="66"/>
      <c r="G205" s="66"/>
      <c r="H205" s="66"/>
      <c r="J205" s="48"/>
      <c r="K205" s="48"/>
      <c r="L205" s="48"/>
      <c r="M205" s="48"/>
      <c r="N205" s="48"/>
      <c r="O205" s="48"/>
    </row>
    <row r="206" spans="1:17" x14ac:dyDescent="0.2">
      <c r="A206" s="178">
        <f ca="1">WEEKDAY(C4)</f>
        <v>2</v>
      </c>
      <c r="B206" s="66"/>
      <c r="C206" s="66"/>
      <c r="D206" s="66"/>
      <c r="E206" s="66"/>
      <c r="F206" s="66"/>
      <c r="G206" s="66"/>
      <c r="H206" s="66"/>
      <c r="J206" s="14"/>
      <c r="K206" s="14"/>
      <c r="L206" s="47"/>
      <c r="M206" s="14"/>
      <c r="N206" s="14"/>
      <c r="O206" s="48"/>
    </row>
    <row r="207" spans="1:17" x14ac:dyDescent="0.2">
      <c r="A207" s="66" t="s">
        <v>147</v>
      </c>
      <c r="B207" s="66"/>
      <c r="C207" s="66"/>
      <c r="D207" s="66"/>
      <c r="E207" s="66"/>
      <c r="F207" s="66"/>
      <c r="G207" s="66"/>
      <c r="H207" s="66"/>
      <c r="J207" s="48"/>
      <c r="K207" s="47"/>
      <c r="L207" s="47"/>
      <c r="M207" s="48"/>
      <c r="N207" s="48"/>
      <c r="O207" s="48"/>
    </row>
    <row r="208" spans="1:17" x14ac:dyDescent="0.2">
      <c r="A208" s="179" t="str">
        <f ca="1">IF(A206=1, "6", IF(A206=2, "5", IF(A206=3,"4", IF(A206=4,"3",IF(A206=5,"2", IF(A206=6,"1", IF(A206=7,"0")))))))</f>
        <v>5</v>
      </c>
      <c r="B208" s="66"/>
      <c r="C208" s="66"/>
      <c r="D208" s="66"/>
      <c r="E208" s="66"/>
      <c r="F208" s="66"/>
      <c r="G208" s="66"/>
      <c r="H208" s="66"/>
      <c r="J208" s="48"/>
      <c r="K208" s="47"/>
      <c r="L208" s="47"/>
      <c r="M208" s="48"/>
      <c r="N208" s="48"/>
      <c r="O208" s="48"/>
    </row>
    <row r="209" spans="1:15" x14ac:dyDescent="0.2">
      <c r="A209" s="66"/>
      <c r="B209" s="66"/>
      <c r="C209" s="66"/>
      <c r="D209" s="66"/>
      <c r="E209" s="66"/>
      <c r="F209" s="66"/>
      <c r="G209" s="66"/>
      <c r="H209" s="66"/>
      <c r="J209" s="48"/>
      <c r="K209" s="14"/>
      <c r="L209" s="47"/>
      <c r="M209" s="14"/>
      <c r="N209" s="48"/>
      <c r="O209" s="48"/>
    </row>
    <row r="210" spans="1:15" ht="15" x14ac:dyDescent="0.25">
      <c r="A210" s="66"/>
      <c r="B210" s="66"/>
      <c r="C210" s="66"/>
      <c r="D210" s="66"/>
      <c r="E210" s="66"/>
      <c r="F210" s="66"/>
      <c r="G210" s="66"/>
      <c r="H210" s="66"/>
      <c r="J210" s="12"/>
      <c r="K210" s="12"/>
      <c r="L210" s="12"/>
      <c r="M210" s="12"/>
      <c r="N210" s="12"/>
      <c r="O210" s="12"/>
    </row>
    <row r="211" spans="1:15" ht="15" x14ac:dyDescent="0.25">
      <c r="A211" s="66"/>
      <c r="B211" s="66"/>
      <c r="C211" s="66"/>
      <c r="D211" s="66"/>
      <c r="E211" s="66"/>
      <c r="F211" s="66"/>
      <c r="G211" s="66"/>
      <c r="H211" s="66"/>
      <c r="J211" s="12"/>
      <c r="K211" s="12"/>
      <c r="L211" s="12"/>
      <c r="M211" s="12"/>
      <c r="N211" s="12"/>
      <c r="O211" s="12"/>
    </row>
    <row r="212" spans="1:15" x14ac:dyDescent="0.2">
      <c r="A212" s="66"/>
      <c r="B212" s="66"/>
      <c r="C212" s="66"/>
      <c r="D212" s="66"/>
      <c r="E212" s="66"/>
      <c r="F212" s="66"/>
      <c r="G212" s="66"/>
      <c r="H212" s="66"/>
      <c r="J212" s="14"/>
      <c r="K212" s="48"/>
      <c r="L212" s="14"/>
      <c r="M212" s="14"/>
      <c r="N212" s="14"/>
      <c r="O212" s="14"/>
    </row>
    <row r="213" spans="1:15" x14ac:dyDescent="0.2">
      <c r="J213" s="48"/>
      <c r="K213" s="48"/>
      <c r="L213" s="48"/>
      <c r="M213" s="47"/>
      <c r="N213" s="47"/>
      <c r="O213" s="48"/>
    </row>
    <row r="214" spans="1:15" x14ac:dyDescent="0.2">
      <c r="J214" s="48"/>
      <c r="K214" s="48"/>
      <c r="L214" s="48"/>
      <c r="M214" s="47"/>
      <c r="N214" s="47"/>
      <c r="O214" s="48"/>
    </row>
    <row r="215" spans="1:15" x14ac:dyDescent="0.2">
      <c r="J215" s="47"/>
      <c r="K215" s="48"/>
      <c r="L215" s="14"/>
      <c r="M215" s="14"/>
      <c r="N215" s="14"/>
      <c r="O215" s="14"/>
    </row>
    <row r="216" spans="1:15" x14ac:dyDescent="0.2">
      <c r="J216" s="47"/>
      <c r="K216" s="47"/>
      <c r="L216" s="47"/>
      <c r="M216" s="47"/>
      <c r="N216" s="48"/>
      <c r="O216" s="47"/>
    </row>
    <row r="217" spans="1:15" x14ac:dyDescent="0.2">
      <c r="J217" s="47"/>
      <c r="K217" s="47"/>
      <c r="L217" s="47"/>
      <c r="M217" s="47"/>
      <c r="N217" s="48"/>
      <c r="O217" s="47"/>
    </row>
    <row r="218" spans="1:15" x14ac:dyDescent="0.2">
      <c r="J218" s="47"/>
      <c r="K218" s="47"/>
      <c r="L218" s="14"/>
      <c r="M218" s="47"/>
      <c r="N218" s="14"/>
      <c r="O218" s="14"/>
    </row>
    <row r="219" spans="1:15" x14ac:dyDescent="0.2">
      <c r="J219" s="47"/>
      <c r="K219" s="47"/>
      <c r="L219" s="14"/>
      <c r="M219" s="47"/>
      <c r="N219" s="14"/>
      <c r="O219" s="14"/>
    </row>
    <row r="220" spans="1:15" x14ac:dyDescent="0.2">
      <c r="J220" s="47"/>
      <c r="K220" s="47"/>
      <c r="L220" s="14"/>
      <c r="M220" s="47"/>
      <c r="N220" s="14"/>
      <c r="O220" s="14"/>
    </row>
    <row r="221" spans="1:15" x14ac:dyDescent="0.2">
      <c r="J221" s="47"/>
      <c r="K221" s="47"/>
      <c r="L221" s="14"/>
      <c r="M221" s="47"/>
      <c r="N221" s="14"/>
      <c r="O221" s="14"/>
    </row>
    <row r="222" spans="1:15" x14ac:dyDescent="0.2">
      <c r="J222" s="47"/>
      <c r="K222" s="47"/>
      <c r="L222" s="14"/>
      <c r="M222" s="47"/>
      <c r="N222" s="14"/>
      <c r="O222" s="14"/>
    </row>
    <row r="223" spans="1:15" x14ac:dyDescent="0.2">
      <c r="J223" s="47"/>
      <c r="K223" s="47"/>
      <c r="L223" s="14"/>
      <c r="M223" s="47"/>
      <c r="N223" s="14"/>
      <c r="O223" s="14"/>
    </row>
    <row r="224" spans="1:15" x14ac:dyDescent="0.2">
      <c r="J224" s="47"/>
      <c r="K224" s="47"/>
      <c r="L224" s="47"/>
      <c r="M224" s="47"/>
      <c r="N224" s="47"/>
      <c r="O224" s="47"/>
    </row>
    <row r="225" spans="10:15" x14ac:dyDescent="0.2">
      <c r="J225" s="47"/>
      <c r="K225" s="47"/>
      <c r="L225" s="47"/>
      <c r="M225" s="47"/>
      <c r="N225" s="47"/>
      <c r="O225" s="47"/>
    </row>
    <row r="226" spans="10:15" x14ac:dyDescent="0.2">
      <c r="J226" s="47"/>
      <c r="K226" s="47"/>
      <c r="L226" s="47"/>
      <c r="M226" s="47"/>
      <c r="N226" s="47"/>
      <c r="O226" s="47"/>
    </row>
    <row r="227" spans="10:15" ht="15" x14ac:dyDescent="0.25">
      <c r="J227" s="1"/>
      <c r="K227" s="1"/>
      <c r="L227" s="49"/>
      <c r="M227" s="1"/>
      <c r="N227" s="1"/>
      <c r="O227" s="1"/>
    </row>
    <row r="228" spans="10:15" ht="15" x14ac:dyDescent="0.25">
      <c r="J228" s="50"/>
      <c r="K228" s="50"/>
      <c r="L228" s="50"/>
      <c r="M228" s="51"/>
      <c r="N228" s="11"/>
      <c r="O228" s="11"/>
    </row>
    <row r="229" spans="10:15" x14ac:dyDescent="0.2">
      <c r="J229" s="47"/>
      <c r="K229" s="47"/>
      <c r="L229" s="47"/>
      <c r="M229" s="47"/>
      <c r="N229" s="47"/>
      <c r="O229" s="47"/>
    </row>
    <row r="230" spans="10:15" x14ac:dyDescent="0.2">
      <c r="J230" s="14"/>
      <c r="K230" s="14"/>
      <c r="L230" s="14"/>
      <c r="M230" s="14"/>
      <c r="N230" s="14"/>
      <c r="O230" s="14"/>
    </row>
    <row r="231" spans="10:15" ht="15" x14ac:dyDescent="0.25">
      <c r="J231" s="50"/>
      <c r="K231" s="50"/>
      <c r="L231" s="50"/>
      <c r="M231" s="51"/>
      <c r="N231" s="11"/>
      <c r="O231" s="11"/>
    </row>
    <row r="232" spans="10:15" x14ac:dyDescent="0.2">
      <c r="J232" s="47"/>
      <c r="K232" s="47"/>
      <c r="L232" s="47"/>
      <c r="M232" s="47"/>
      <c r="N232" s="47"/>
      <c r="O232" s="47"/>
    </row>
    <row r="233" spans="10:15" x14ac:dyDescent="0.2">
      <c r="J233" s="14"/>
      <c r="K233" s="14"/>
      <c r="L233" s="14"/>
      <c r="M233" s="48"/>
      <c r="N233" s="14"/>
      <c r="O233" s="48"/>
    </row>
    <row r="234" spans="10:15" x14ac:dyDescent="0.2">
      <c r="J234" s="48"/>
      <c r="K234" s="48"/>
      <c r="L234" s="48"/>
      <c r="M234" s="48"/>
      <c r="N234" s="48"/>
      <c r="O234" s="48"/>
    </row>
    <row r="235" spans="10:15" x14ac:dyDescent="0.2">
      <c r="J235" s="47"/>
      <c r="K235" s="47"/>
      <c r="L235" s="47"/>
      <c r="M235" s="47"/>
      <c r="N235" s="47"/>
      <c r="O235" s="48"/>
    </row>
    <row r="236" spans="10:15" x14ac:dyDescent="0.2">
      <c r="J236" s="48"/>
      <c r="K236" s="14"/>
      <c r="L236" s="14"/>
      <c r="M236" s="48"/>
      <c r="N236" s="48"/>
      <c r="O236" s="48"/>
    </row>
    <row r="237" spans="10:15" x14ac:dyDescent="0.2">
      <c r="J237" s="48"/>
      <c r="K237" s="48"/>
      <c r="L237" s="48"/>
      <c r="M237" s="48"/>
      <c r="N237" s="48"/>
      <c r="O237" s="48"/>
    </row>
    <row r="238" spans="10:15" x14ac:dyDescent="0.2">
      <c r="J238" s="48"/>
      <c r="K238" s="47"/>
      <c r="L238" s="47"/>
      <c r="M238" s="48"/>
      <c r="N238" s="48"/>
      <c r="O238" s="48"/>
    </row>
    <row r="239" spans="10:15" ht="15" x14ac:dyDescent="0.25">
      <c r="J239" s="12"/>
      <c r="K239" s="12"/>
      <c r="L239" s="12"/>
      <c r="M239" s="12"/>
      <c r="N239" s="12"/>
      <c r="O239" s="12"/>
    </row>
    <row r="240" spans="10:15" ht="15" x14ac:dyDescent="0.25">
      <c r="J240" s="12"/>
      <c r="K240" s="12"/>
      <c r="L240" s="12"/>
      <c r="M240" s="12"/>
      <c r="N240" s="12"/>
      <c r="O240" s="12"/>
    </row>
    <row r="241" spans="10:15" x14ac:dyDescent="0.2">
      <c r="J241" s="47"/>
      <c r="K241" s="47"/>
      <c r="L241" s="47"/>
      <c r="M241" s="47"/>
      <c r="N241" s="47"/>
      <c r="O241" s="47"/>
    </row>
    <row r="242" spans="10:15" x14ac:dyDescent="0.2">
      <c r="J242" s="14"/>
      <c r="K242" s="48"/>
      <c r="L242" s="14"/>
      <c r="M242" s="14"/>
      <c r="N242" s="14"/>
      <c r="O242" s="14"/>
    </row>
    <row r="243" spans="10:15" x14ac:dyDescent="0.2">
      <c r="J243" s="48"/>
      <c r="K243" s="48"/>
      <c r="L243" s="47"/>
      <c r="M243" s="47"/>
      <c r="N243" s="47"/>
      <c r="O243" s="47"/>
    </row>
    <row r="244" spans="10:15" x14ac:dyDescent="0.2">
      <c r="J244" s="48"/>
      <c r="K244" s="48"/>
      <c r="L244" s="47"/>
      <c r="M244" s="47"/>
      <c r="N244" s="47"/>
      <c r="O244" s="47"/>
    </row>
    <row r="245" spans="10:15" x14ac:dyDescent="0.2">
      <c r="J245" s="47"/>
      <c r="K245" s="47"/>
      <c r="L245" s="14"/>
      <c r="M245" s="14"/>
      <c r="N245" s="14"/>
      <c r="O245" s="14"/>
    </row>
    <row r="246" spans="10:15" x14ac:dyDescent="0.2">
      <c r="J246" s="47"/>
      <c r="K246" s="47"/>
      <c r="L246" s="47"/>
      <c r="M246" s="47"/>
      <c r="N246" s="47"/>
      <c r="O246" s="47"/>
    </row>
    <row r="247" spans="10:15" x14ac:dyDescent="0.2">
      <c r="J247" s="47"/>
      <c r="K247" s="47"/>
      <c r="L247" s="47"/>
      <c r="M247" s="47"/>
      <c r="N247" s="47"/>
      <c r="O247" s="47"/>
    </row>
    <row r="248" spans="10:15" x14ac:dyDescent="0.2">
      <c r="J248" s="47"/>
      <c r="K248" s="47"/>
      <c r="L248" s="47"/>
      <c r="M248" s="14"/>
      <c r="N248" s="14"/>
      <c r="O248" s="14"/>
    </row>
  </sheetData>
  <sheetProtection selectLockedCells="1"/>
  <mergeCells count="3">
    <mergeCell ref="A6:G6"/>
    <mergeCell ref="H8:J8"/>
    <mergeCell ref="A2:H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formula1>"0,1,2,3,4,5,6,7,8,9,10,11,12,13,14,15,16,17,18,19,20,21,22,23,24,25,26,27,28,29,30,31,32,33,34,35,36,37,38,39,40,41,42,43,44,45,46,47,48,49,50,51,52,53,54,55,56,57,58,59,60"</formula1>
    </dataValidation>
    <dataValidation type="list" allowBlank="1" showInputMessage="1" showErrorMessage="1" sqref="H40">
      <formula1>$J$26:$J$29</formula1>
    </dataValidation>
    <dataValidation type="list" showInputMessage="1" showErrorMessage="1" sqref="J7">
      <formula1>$L$1:$L$6</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6" t="s">
        <v>153</v>
      </c>
      <c r="B2" s="217"/>
      <c r="C2" s="217"/>
      <c r="D2" s="217"/>
      <c r="E2" s="217"/>
      <c r="F2" s="217"/>
      <c r="G2" s="217"/>
      <c r="H2" s="218"/>
      <c r="I2" s="2"/>
      <c r="J2" s="97">
        <f ca="1">D4+1</f>
        <v>42249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37" t="s">
        <v>22</v>
      </c>
      <c r="E3" s="32" t="s">
        <v>105</v>
      </c>
      <c r="F3" s="35" t="s">
        <v>133</v>
      </c>
      <c r="G3" s="38" t="s">
        <v>21</v>
      </c>
      <c r="H3" s="100" t="s">
        <v>103</v>
      </c>
      <c r="I3" s="101" t="s">
        <v>104</v>
      </c>
      <c r="J3" s="114" t="s">
        <v>150</v>
      </c>
      <c r="L3" s="192" t="s">
        <v>204</v>
      </c>
      <c r="X3" s="189" t="s">
        <v>153</v>
      </c>
    </row>
    <row r="4" spans="1:36" ht="14.25" customHeight="1" thickBot="1" x14ac:dyDescent="0.3">
      <c r="A4" s="89">
        <v>1</v>
      </c>
      <c r="B4" s="87" t="s">
        <v>101</v>
      </c>
      <c r="C4" s="88">
        <f ca="1">H6-1</f>
        <v>42338</v>
      </c>
      <c r="D4" s="24">
        <f ca="1">C4-90</f>
        <v>42248</v>
      </c>
      <c r="E4" s="99">
        <f ca="1">C4+A208</f>
        <v>42343</v>
      </c>
      <c r="F4" s="89"/>
      <c r="G4" s="29">
        <f>SUM(W10:W49)</f>
        <v>0</v>
      </c>
      <c r="H4" s="102">
        <f>90-G4</f>
        <v>90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3" t="s">
        <v>112</v>
      </c>
      <c r="B6" s="213"/>
      <c r="C6" s="213"/>
      <c r="D6" s="213"/>
      <c r="E6" s="213"/>
      <c r="F6" s="213"/>
      <c r="G6" s="213"/>
      <c r="H6" s="120">
        <f ca="1">TODAY()</f>
        <v>42339</v>
      </c>
      <c r="I6" s="103" t="s">
        <v>151</v>
      </c>
      <c r="J6" s="190" t="s">
        <v>190</v>
      </c>
      <c r="L6" s="193" t="s">
        <v>207</v>
      </c>
    </row>
    <row r="7" spans="1:36" s="28" customFormat="1" ht="22.5" customHeight="1" thickBot="1" x14ac:dyDescent="0.3">
      <c r="A7" s="116" t="s">
        <v>136</v>
      </c>
      <c r="B7" s="116" t="s">
        <v>137</v>
      </c>
      <c r="C7" s="117" t="s">
        <v>138</v>
      </c>
      <c r="D7" s="116" t="s">
        <v>139</v>
      </c>
      <c r="E7" s="117" t="s">
        <v>140</v>
      </c>
      <c r="F7" s="116" t="s">
        <v>141</v>
      </c>
      <c r="G7" s="118" t="s">
        <v>142</v>
      </c>
      <c r="H7" s="77"/>
      <c r="I7" s="33"/>
      <c r="J7" s="191"/>
    </row>
    <row r="8" spans="1:36" ht="20.25" customHeight="1" x14ac:dyDescent="0.2">
      <c r="A8" s="104">
        <f t="shared" ref="A8:F8" ca="1" si="0">B8-1</f>
        <v>42246</v>
      </c>
      <c r="B8" s="104">
        <f t="shared" ca="1" si="0"/>
        <v>42247</v>
      </c>
      <c r="C8" s="105">
        <f t="shared" ca="1" si="0"/>
        <v>42248</v>
      </c>
      <c r="D8" s="104">
        <f t="shared" ca="1" si="0"/>
        <v>42249</v>
      </c>
      <c r="E8" s="104">
        <f t="shared" ca="1" si="0"/>
        <v>42250</v>
      </c>
      <c r="F8" s="104">
        <f t="shared" ca="1" si="0"/>
        <v>42251</v>
      </c>
      <c r="G8" s="106">
        <f ca="1">A11-1</f>
        <v>42252</v>
      </c>
      <c r="H8" s="214" t="s">
        <v>143</v>
      </c>
      <c r="I8" s="215"/>
      <c r="J8" s="215"/>
      <c r="N8" s="78"/>
      <c r="S8" s="85" t="s">
        <v>106</v>
      </c>
      <c r="T8" s="83" t="s">
        <v>107</v>
      </c>
      <c r="U8" s="83" t="s">
        <v>108</v>
      </c>
      <c r="V8" s="83" t="s">
        <v>109</v>
      </c>
      <c r="W8" s="83" t="s">
        <v>20</v>
      </c>
    </row>
    <row r="9" spans="1:36" ht="12.75" customHeight="1" x14ac:dyDescent="0.2">
      <c r="A9" s="107"/>
      <c r="B9" s="108"/>
      <c r="C9" s="109"/>
      <c r="D9" s="108"/>
      <c r="E9" s="110"/>
      <c r="F9" s="107"/>
      <c r="G9" s="107"/>
      <c r="H9" s="74"/>
      <c r="N9" s="78"/>
      <c r="S9" s="66"/>
      <c r="T9" s="66"/>
      <c r="U9" s="66"/>
      <c r="V9" s="66"/>
      <c r="W9" s="66"/>
    </row>
    <row r="10" spans="1:36" ht="39.75" customHeight="1" x14ac:dyDescent="0.2">
      <c r="A10" s="39"/>
      <c r="B10" s="39"/>
      <c r="C10" s="39"/>
      <c r="D10" s="39"/>
      <c r="E10" s="39"/>
      <c r="F10" s="39"/>
      <c r="G10" s="72"/>
      <c r="H10" s="74"/>
      <c r="N10" s="78"/>
      <c r="S10" s="67">
        <f>SUM(A10:G10)</f>
        <v>0</v>
      </c>
      <c r="T10" s="67">
        <f>COUNTIF(A10:G10,"0")</f>
        <v>0</v>
      </c>
      <c r="U10" s="68">
        <f>(IF('90'!B5=1,COUNTIF(A10:G10,"&gt;4"),COUNTIF(A10:G10,"&gt;=4")))</f>
        <v>0</v>
      </c>
      <c r="V10" s="68">
        <f>COUNTIF(A10:G10,"&gt;0")</f>
        <v>0</v>
      </c>
      <c r="W10" s="69">
        <f>T10+V10</f>
        <v>0</v>
      </c>
    </row>
    <row r="11" spans="1:36" ht="20.25" customHeight="1" x14ac:dyDescent="0.2">
      <c r="A11" s="112">
        <f t="shared" ref="A11:F11" ca="1" si="1">B11-1</f>
        <v>42253</v>
      </c>
      <c r="B11" s="112">
        <f t="shared" ca="1" si="1"/>
        <v>42254</v>
      </c>
      <c r="C11" s="112">
        <f t="shared" ca="1" si="1"/>
        <v>42255</v>
      </c>
      <c r="D11" s="112">
        <f t="shared" ca="1" si="1"/>
        <v>42256</v>
      </c>
      <c r="E11" s="112">
        <f t="shared" ca="1" si="1"/>
        <v>42257</v>
      </c>
      <c r="F11" s="112">
        <f t="shared" ca="1" si="1"/>
        <v>42258</v>
      </c>
      <c r="G11" s="122">
        <f ca="1">A14-1</f>
        <v>42259</v>
      </c>
      <c r="H11" s="73"/>
      <c r="N11" s="78"/>
      <c r="P11" s="7"/>
      <c r="Q11" s="7"/>
      <c r="R11" s="7"/>
      <c r="S11" s="66"/>
      <c r="T11" s="66"/>
      <c r="U11" s="84"/>
      <c r="V11" s="84"/>
      <c r="W11" s="84"/>
    </row>
    <row r="12" spans="1:36" ht="12.75" customHeight="1" x14ac:dyDescent="0.2">
      <c r="A12" s="107"/>
      <c r="B12" s="108"/>
      <c r="C12" s="109"/>
      <c r="D12" s="108"/>
      <c r="E12" s="110"/>
      <c r="F12" s="107"/>
      <c r="G12" s="107"/>
      <c r="H12" s="74"/>
      <c r="N12" s="78"/>
      <c r="S12" s="66"/>
      <c r="T12" s="66"/>
      <c r="U12" s="68"/>
      <c r="V12" s="68"/>
      <c r="W12" s="66"/>
    </row>
    <row r="13" spans="1:36" ht="39.75" customHeight="1" x14ac:dyDescent="0.2">
      <c r="A13" s="39"/>
      <c r="B13" s="39"/>
      <c r="C13" s="39"/>
      <c r="D13" s="39"/>
      <c r="E13" s="39"/>
      <c r="F13" s="39"/>
      <c r="G13" s="72"/>
      <c r="H13" s="74"/>
      <c r="N13" s="78"/>
      <c r="S13" s="67">
        <f>SUM(A13:G13)</f>
        <v>0</v>
      </c>
      <c r="T13" s="67">
        <f>COUNTIF(A13:G13,"0")</f>
        <v>0</v>
      </c>
      <c r="U13" s="68">
        <f>(IF('90'!B5=1,COUNTIF(A13:G13,"&gt;4"),COUNTIF(A13:G13,"&gt;=4")))</f>
        <v>0</v>
      </c>
      <c r="V13" s="68">
        <f>COUNTIF(A13:G13,"&gt;0")</f>
        <v>0</v>
      </c>
      <c r="W13" s="69">
        <f>T13+V13</f>
        <v>0</v>
      </c>
    </row>
    <row r="14" spans="1:36" ht="20.25" customHeight="1" x14ac:dyDescent="0.2">
      <c r="A14" s="112">
        <f t="shared" ref="A14:F14" ca="1" si="2">B14-1</f>
        <v>42260</v>
      </c>
      <c r="B14" s="112">
        <f t="shared" ca="1" si="2"/>
        <v>42261</v>
      </c>
      <c r="C14" s="112">
        <f t="shared" ca="1" si="2"/>
        <v>42262</v>
      </c>
      <c r="D14" s="112">
        <f t="shared" ca="1" si="2"/>
        <v>42263</v>
      </c>
      <c r="E14" s="115">
        <f t="shared" ca="1" si="2"/>
        <v>42264</v>
      </c>
      <c r="F14" s="112">
        <f t="shared" ca="1" si="2"/>
        <v>42265</v>
      </c>
      <c r="G14" s="122">
        <f ca="1">A17-1</f>
        <v>42266</v>
      </c>
      <c r="H14" s="73"/>
      <c r="N14" s="78"/>
      <c r="S14" s="83"/>
      <c r="T14" s="83"/>
      <c r="U14" s="68"/>
      <c r="V14" s="68"/>
      <c r="W14" s="84"/>
    </row>
    <row r="15" spans="1:36" ht="12.75" customHeight="1" x14ac:dyDescent="0.2">
      <c r="A15" s="107"/>
      <c r="B15" s="110"/>
      <c r="C15" s="109"/>
      <c r="D15" s="108"/>
      <c r="E15" s="110"/>
      <c r="F15" s="108"/>
      <c r="G15" s="107"/>
      <c r="H15" s="74"/>
      <c r="N15" s="78"/>
      <c r="S15" s="66"/>
      <c r="T15" s="66"/>
      <c r="U15" s="84"/>
      <c r="V15" s="84"/>
      <c r="W15" s="66"/>
    </row>
    <row r="16" spans="1:36" ht="39.75" customHeight="1" x14ac:dyDescent="0.2">
      <c r="A16" s="39"/>
      <c r="B16" s="39"/>
      <c r="C16" s="39"/>
      <c r="D16" s="39"/>
      <c r="E16" s="39"/>
      <c r="F16" s="39"/>
      <c r="G16" s="72"/>
      <c r="H16" s="74"/>
      <c r="N16" s="78"/>
      <c r="S16" s="67">
        <f>SUM(A16:G16)</f>
        <v>0</v>
      </c>
      <c r="T16" s="67">
        <f>COUNTIF(A16:G16,"0")</f>
        <v>0</v>
      </c>
      <c r="U16" s="68">
        <f>(IF('90'!B5=1,COUNTIF(A16:G16,"&gt;4"),COUNTIF(A16:G16,"&gt;=4")))</f>
        <v>0</v>
      </c>
      <c r="V16" s="68">
        <f>COUNTIF(A16:G16,"&gt;0")</f>
        <v>0</v>
      </c>
      <c r="W16" s="69">
        <f>T16+V16</f>
        <v>0</v>
      </c>
    </row>
    <row r="17" spans="1:23" ht="20.25" customHeight="1" x14ac:dyDescent="0.2">
      <c r="A17" s="112">
        <f t="shared" ref="A17:F17" ca="1" si="3">B17-1</f>
        <v>42267</v>
      </c>
      <c r="B17" s="112">
        <f t="shared" ca="1" si="3"/>
        <v>42268</v>
      </c>
      <c r="C17" s="112">
        <f t="shared" ca="1" si="3"/>
        <v>42269</v>
      </c>
      <c r="D17" s="112">
        <f t="shared" ca="1" si="3"/>
        <v>42270</v>
      </c>
      <c r="E17" s="112">
        <f t="shared" ca="1" si="3"/>
        <v>42271</v>
      </c>
      <c r="F17" s="112">
        <f t="shared" ca="1" si="3"/>
        <v>42272</v>
      </c>
      <c r="G17" s="122">
        <f ca="1">A20-1</f>
        <v>42273</v>
      </c>
      <c r="H17" s="73"/>
      <c r="N17" s="78"/>
      <c r="S17" s="66"/>
      <c r="T17" s="83"/>
      <c r="U17" s="84"/>
      <c r="V17" s="84"/>
      <c r="W17" s="84"/>
    </row>
    <row r="18" spans="1:23" ht="11.25" customHeight="1" x14ac:dyDescent="0.2">
      <c r="A18" s="110"/>
      <c r="B18" s="110"/>
      <c r="C18" s="109"/>
      <c r="D18" s="108"/>
      <c r="E18" s="110"/>
      <c r="F18" s="108"/>
      <c r="G18" s="107"/>
      <c r="H18" s="73"/>
      <c r="N18" s="78"/>
      <c r="S18" s="66"/>
      <c r="T18" s="66"/>
      <c r="U18" s="68"/>
      <c r="V18" s="68"/>
      <c r="W18" s="69"/>
    </row>
    <row r="19" spans="1:23" ht="39.75" customHeight="1" x14ac:dyDescent="0.2">
      <c r="A19" s="39"/>
      <c r="B19" s="39"/>
      <c r="C19" s="39"/>
      <c r="D19" s="39"/>
      <c r="E19" s="39"/>
      <c r="F19" s="39"/>
      <c r="G19" s="72"/>
      <c r="H19" s="73"/>
      <c r="N19" s="78"/>
      <c r="S19" s="67">
        <f>SUM(A19:G19)</f>
        <v>0</v>
      </c>
      <c r="T19" s="67">
        <f>COUNTIF(A19:G19,"0")</f>
        <v>0</v>
      </c>
      <c r="U19" s="68">
        <f>(IF('90'!B5=1,COUNTIF(A19:G19,"&gt;4"),COUNTIF(A19:G19,"&gt;=4")))</f>
        <v>0</v>
      </c>
      <c r="V19" s="68">
        <f>COUNTIF(A19:G19,"&gt;0")</f>
        <v>0</v>
      </c>
      <c r="W19" s="69">
        <f>T19+V19</f>
        <v>0</v>
      </c>
    </row>
    <row r="20" spans="1:23" ht="19.5" customHeight="1" x14ac:dyDescent="0.2">
      <c r="A20" s="112">
        <f t="shared" ref="A20:F20" ca="1" si="4">B20-1</f>
        <v>42274</v>
      </c>
      <c r="B20" s="112">
        <f t="shared" ca="1" si="4"/>
        <v>42275</v>
      </c>
      <c r="C20" s="112">
        <f t="shared" ca="1" si="4"/>
        <v>42276</v>
      </c>
      <c r="D20" s="112">
        <f t="shared" ca="1" si="4"/>
        <v>42277</v>
      </c>
      <c r="E20" s="112">
        <f t="shared" ca="1" si="4"/>
        <v>42278</v>
      </c>
      <c r="F20" s="112">
        <f t="shared" ca="1" si="4"/>
        <v>42279</v>
      </c>
      <c r="G20" s="122">
        <f ca="1">A23-1</f>
        <v>42280</v>
      </c>
      <c r="H20" s="73"/>
      <c r="N20" s="78"/>
      <c r="S20" s="83"/>
      <c r="T20" s="83"/>
      <c r="U20" s="68"/>
      <c r="V20" s="68"/>
      <c r="W20" s="69"/>
    </row>
    <row r="21" spans="1:23" ht="12" customHeight="1" x14ac:dyDescent="0.2">
      <c r="A21" s="110"/>
      <c r="B21" s="110"/>
      <c r="C21" s="109"/>
      <c r="D21" s="108"/>
      <c r="E21" s="110"/>
      <c r="F21" s="108"/>
      <c r="G21" s="107"/>
      <c r="H21" s="73"/>
      <c r="N21" s="78"/>
      <c r="S21" s="66"/>
      <c r="T21" s="66"/>
      <c r="U21" s="66"/>
      <c r="V21" s="66"/>
      <c r="W21" s="84"/>
    </row>
    <row r="22" spans="1:23" ht="39.75" customHeight="1" x14ac:dyDescent="0.2">
      <c r="A22" s="39"/>
      <c r="B22" s="39"/>
      <c r="C22" s="39"/>
      <c r="D22" s="39"/>
      <c r="E22" s="39"/>
      <c r="F22" s="39"/>
      <c r="G22" s="72"/>
      <c r="H22" s="73"/>
      <c r="N22" s="78"/>
      <c r="S22" s="67">
        <f>SUM(A22:G22)</f>
        <v>0</v>
      </c>
      <c r="T22" s="67">
        <f>COUNTIF(A22:G22,"0")</f>
        <v>0</v>
      </c>
      <c r="U22" s="68">
        <f>(IF('90'!B5=1,COUNTIF(A22:G22,"&gt;4"),COUNTIF(A22:G22,"&gt;=4")))</f>
        <v>0</v>
      </c>
      <c r="V22" s="68">
        <f>COUNTIF(A22:G22,"&gt;0")</f>
        <v>0</v>
      </c>
      <c r="W22" s="69">
        <f>T22+V22</f>
        <v>0</v>
      </c>
    </row>
    <row r="23" spans="1:23" ht="19.5" customHeight="1" x14ac:dyDescent="0.2">
      <c r="A23" s="112">
        <f t="shared" ref="A23:F23" ca="1" si="5">B23-1</f>
        <v>42281</v>
      </c>
      <c r="B23" s="112">
        <f t="shared" ca="1" si="5"/>
        <v>42282</v>
      </c>
      <c r="C23" s="112">
        <f t="shared" ca="1" si="5"/>
        <v>42283</v>
      </c>
      <c r="D23" s="112">
        <f t="shared" ca="1" si="5"/>
        <v>42284</v>
      </c>
      <c r="E23" s="112">
        <f t="shared" ca="1" si="5"/>
        <v>42285</v>
      </c>
      <c r="F23" s="112">
        <f t="shared" ca="1" si="5"/>
        <v>42286</v>
      </c>
      <c r="G23" s="122">
        <f ca="1">A26-1</f>
        <v>42287</v>
      </c>
      <c r="H23" s="73"/>
      <c r="N23" s="78"/>
      <c r="S23" s="66"/>
      <c r="T23" s="83"/>
      <c r="U23" s="66"/>
      <c r="V23" s="66"/>
      <c r="W23" s="66"/>
    </row>
    <row r="24" spans="1:23" ht="12" customHeight="1" x14ac:dyDescent="0.2">
      <c r="A24" s="110"/>
      <c r="B24" s="110"/>
      <c r="C24" s="109"/>
      <c r="D24" s="108"/>
      <c r="E24" s="110"/>
      <c r="F24" s="108"/>
      <c r="G24" s="107"/>
      <c r="H24" s="73"/>
      <c r="N24" s="78"/>
      <c r="S24" s="66"/>
      <c r="T24" s="66"/>
      <c r="U24" s="66"/>
      <c r="V24" s="66"/>
      <c r="W24" s="66"/>
    </row>
    <row r="25" spans="1:23" ht="39.75" customHeight="1" x14ac:dyDescent="0.2">
      <c r="A25" s="39"/>
      <c r="B25" s="39"/>
      <c r="C25" s="39"/>
      <c r="D25" s="39"/>
      <c r="E25" s="39"/>
      <c r="F25" s="39"/>
      <c r="G25" s="72"/>
      <c r="H25" s="73"/>
      <c r="N25" s="78"/>
      <c r="S25" s="67">
        <f>SUM(A25:G25)</f>
        <v>0</v>
      </c>
      <c r="T25" s="67">
        <f>COUNTIF(A25:G25,"0")</f>
        <v>0</v>
      </c>
      <c r="U25" s="68">
        <f>(IF('90'!B5=1,COUNTIF(A25:G25,"&gt;4"),COUNTIF(A25:G25,"&gt;=4")))</f>
        <v>0</v>
      </c>
      <c r="V25" s="68">
        <f>COUNTIF(A25:G25,"&gt;0")</f>
        <v>0</v>
      </c>
      <c r="W25" s="69">
        <f>T25+V25</f>
        <v>0</v>
      </c>
    </row>
    <row r="26" spans="1:23" ht="20.25" customHeight="1" x14ac:dyDescent="0.2">
      <c r="A26" s="112">
        <f t="shared" ref="A26:F26" ca="1" si="6">B26-1</f>
        <v>42288</v>
      </c>
      <c r="B26" s="112">
        <f t="shared" ca="1" si="6"/>
        <v>42289</v>
      </c>
      <c r="C26" s="112">
        <f t="shared" ca="1" si="6"/>
        <v>42290</v>
      </c>
      <c r="D26" s="112">
        <f t="shared" ca="1" si="6"/>
        <v>42291</v>
      </c>
      <c r="E26" s="112">
        <f t="shared" ca="1" si="6"/>
        <v>42292</v>
      </c>
      <c r="F26" s="112">
        <f t="shared" ca="1" si="6"/>
        <v>42293</v>
      </c>
      <c r="G26" s="122">
        <f ca="1">A29-1</f>
        <v>42294</v>
      </c>
      <c r="H26" s="73"/>
      <c r="N26" s="78"/>
      <c r="S26" s="66"/>
      <c r="T26" s="66"/>
      <c r="U26" s="66"/>
      <c r="V26" s="66"/>
      <c r="W26" s="66"/>
    </row>
    <row r="27" spans="1:23" ht="12" customHeight="1" x14ac:dyDescent="0.2">
      <c r="A27" s="110"/>
      <c r="B27" s="110"/>
      <c r="C27" s="109"/>
      <c r="D27" s="108"/>
      <c r="E27" s="110"/>
      <c r="F27" s="108"/>
      <c r="G27" s="107"/>
      <c r="H27" s="73"/>
      <c r="J27" s="66">
        <v>1</v>
      </c>
      <c r="N27" s="78"/>
      <c r="S27" s="66"/>
      <c r="T27" s="66"/>
      <c r="U27" s="66"/>
      <c r="V27" s="66"/>
      <c r="W27" s="66"/>
    </row>
    <row r="28" spans="1:23" ht="39.75" customHeight="1" x14ac:dyDescent="0.2">
      <c r="A28" s="39"/>
      <c r="B28" s="39"/>
      <c r="C28" s="39"/>
      <c r="D28" s="39"/>
      <c r="E28" s="39"/>
      <c r="F28" s="39"/>
      <c r="G28" s="72"/>
      <c r="H28" s="73"/>
      <c r="J28" s="66">
        <v>2</v>
      </c>
      <c r="N28" s="78"/>
      <c r="S28" s="67">
        <f>SUM(A28:G28)</f>
        <v>0</v>
      </c>
      <c r="T28" s="67">
        <f>COUNTIF(A28:G28,"0")</f>
        <v>0</v>
      </c>
      <c r="U28" s="68">
        <f>(IF('90'!B5=1,COUNTIF(A28:G28,"&gt;4"),COUNTIF(A28:G28,"&gt;=4")))</f>
        <v>0</v>
      </c>
      <c r="V28" s="68">
        <f>COUNTIF(A28:G28,"&gt;0")</f>
        <v>0</v>
      </c>
      <c r="W28" s="69">
        <f>T28+V28</f>
        <v>0</v>
      </c>
    </row>
    <row r="29" spans="1:23" ht="19.5" customHeight="1" x14ac:dyDescent="0.2">
      <c r="A29" s="112">
        <f t="shared" ref="A29:F29" ca="1" si="7">B29-1</f>
        <v>42295</v>
      </c>
      <c r="B29" s="112">
        <f t="shared" ca="1" si="7"/>
        <v>42296</v>
      </c>
      <c r="C29" s="115">
        <f t="shared" ca="1" si="7"/>
        <v>42297</v>
      </c>
      <c r="D29" s="112">
        <f t="shared" ca="1" si="7"/>
        <v>42298</v>
      </c>
      <c r="E29" s="112">
        <f t="shared" ca="1" si="7"/>
        <v>42299</v>
      </c>
      <c r="F29" s="112">
        <f t="shared" ca="1" si="7"/>
        <v>42300</v>
      </c>
      <c r="G29" s="122">
        <f ca="1">A32-1</f>
        <v>42301</v>
      </c>
      <c r="H29" s="73"/>
      <c r="J29" s="66">
        <v>3</v>
      </c>
      <c r="N29" s="78"/>
      <c r="S29" s="66"/>
      <c r="T29" s="66"/>
      <c r="U29" s="66"/>
      <c r="V29" s="66"/>
      <c r="W29" s="66"/>
    </row>
    <row r="30" spans="1:23" ht="11.25" customHeight="1" x14ac:dyDescent="0.2">
      <c r="A30" s="110"/>
      <c r="B30" s="110"/>
      <c r="C30" s="109"/>
      <c r="D30" s="108"/>
      <c r="E30" s="110"/>
      <c r="F30" s="108"/>
      <c r="G30" s="107"/>
      <c r="H30" s="73"/>
      <c r="N30" s="78"/>
      <c r="S30" s="66"/>
      <c r="T30" s="66"/>
      <c r="U30" s="66"/>
      <c r="V30" s="66"/>
      <c r="W30" s="66"/>
    </row>
    <row r="31" spans="1:23" ht="39.75" customHeight="1" x14ac:dyDescent="0.2">
      <c r="A31" s="39"/>
      <c r="B31" s="39"/>
      <c r="C31" s="39"/>
      <c r="D31" s="39"/>
      <c r="E31" s="39"/>
      <c r="F31" s="39"/>
      <c r="G31" s="72"/>
      <c r="H31" s="73"/>
      <c r="N31" s="78"/>
      <c r="S31" s="67">
        <f>SUM(A31:G31)</f>
        <v>0</v>
      </c>
      <c r="T31" s="67">
        <f>COUNTIF(A31:G31,"0")</f>
        <v>0</v>
      </c>
      <c r="U31" s="68">
        <f>(IF('90'!B5=1,COUNTIF(A31:G31,"&gt;4"),COUNTIF(A31:G31,"&gt;=4")))</f>
        <v>0</v>
      </c>
      <c r="V31" s="68">
        <f>COUNTIF(A31:G31,"&gt;0")</f>
        <v>0</v>
      </c>
      <c r="W31" s="69">
        <f>T31+V31</f>
        <v>0</v>
      </c>
    </row>
    <row r="32" spans="1:23" ht="19.5" customHeight="1" x14ac:dyDescent="0.2">
      <c r="A32" s="112">
        <f t="shared" ref="A32:F32" ca="1" si="8">B32-1</f>
        <v>42302</v>
      </c>
      <c r="B32" s="112">
        <f t="shared" ca="1" si="8"/>
        <v>42303</v>
      </c>
      <c r="C32" s="115">
        <f t="shared" ca="1" si="8"/>
        <v>42304</v>
      </c>
      <c r="D32" s="112">
        <f t="shared" ca="1" si="8"/>
        <v>42305</v>
      </c>
      <c r="E32" s="112">
        <f t="shared" ca="1" si="8"/>
        <v>42306</v>
      </c>
      <c r="F32" s="112">
        <f t="shared" ca="1" si="8"/>
        <v>42307</v>
      </c>
      <c r="G32" s="122">
        <f ca="1">A35-1</f>
        <v>42308</v>
      </c>
      <c r="H32" s="73"/>
      <c r="N32" s="78"/>
      <c r="S32" s="66"/>
      <c r="T32" s="66"/>
      <c r="U32" s="66"/>
      <c r="V32" s="66"/>
      <c r="W32" s="66"/>
    </row>
    <row r="33" spans="1:23" ht="12" customHeight="1" x14ac:dyDescent="0.2">
      <c r="A33" s="110"/>
      <c r="B33" s="110"/>
      <c r="C33" s="109"/>
      <c r="D33" s="108"/>
      <c r="E33" s="110"/>
      <c r="F33" s="108"/>
      <c r="G33" s="107"/>
      <c r="H33" s="73"/>
      <c r="N33" s="78"/>
      <c r="S33" s="66"/>
      <c r="T33" s="66"/>
      <c r="U33" s="66"/>
      <c r="V33" s="66"/>
      <c r="W33" s="66"/>
    </row>
    <row r="34" spans="1:23" ht="39.75" customHeight="1" x14ac:dyDescent="0.2">
      <c r="A34" s="39"/>
      <c r="B34" s="39"/>
      <c r="C34" s="39"/>
      <c r="D34" s="39"/>
      <c r="E34" s="39"/>
      <c r="F34" s="39"/>
      <c r="G34" s="72"/>
      <c r="H34" s="73"/>
      <c r="N34" s="78"/>
      <c r="S34" s="67">
        <f>SUM(A34:G34)</f>
        <v>0</v>
      </c>
      <c r="T34" s="67">
        <f>COUNTIF(A34:G34,"0")</f>
        <v>0</v>
      </c>
      <c r="U34" s="68">
        <f>(IF('90'!B5=1,COUNTIF(A34:G34,"&gt;4"),COUNTIF(A34:G34,"&gt;=4")))</f>
        <v>0</v>
      </c>
      <c r="V34" s="68">
        <f>COUNTIF(A34:G34,"&gt;0")</f>
        <v>0</v>
      </c>
      <c r="W34" s="69">
        <f>T34+V34</f>
        <v>0</v>
      </c>
    </row>
    <row r="35" spans="1:23" ht="19.5" customHeight="1" x14ac:dyDescent="0.2">
      <c r="A35" s="112">
        <f t="shared" ref="A35:F35" ca="1" si="9">B35-1</f>
        <v>42309</v>
      </c>
      <c r="B35" s="112">
        <f t="shared" ca="1" si="9"/>
        <v>42310</v>
      </c>
      <c r="C35" s="112">
        <f t="shared" ca="1" si="9"/>
        <v>42311</v>
      </c>
      <c r="D35" s="112">
        <f t="shared" ca="1" si="9"/>
        <v>42312</v>
      </c>
      <c r="E35" s="112">
        <f t="shared" ca="1" si="9"/>
        <v>42313</v>
      </c>
      <c r="F35" s="112">
        <f t="shared" ca="1" si="9"/>
        <v>42314</v>
      </c>
      <c r="G35" s="122">
        <f ca="1">A38-1</f>
        <v>42315</v>
      </c>
      <c r="H35" s="73"/>
      <c r="N35" s="78"/>
      <c r="S35" s="66"/>
      <c r="T35" s="66"/>
      <c r="U35" s="66"/>
      <c r="V35" s="66"/>
      <c r="W35" s="66"/>
    </row>
    <row r="36" spans="1:23" ht="12" customHeight="1" x14ac:dyDescent="0.2">
      <c r="A36" s="110"/>
      <c r="B36" s="110"/>
      <c r="C36" s="107"/>
      <c r="D36" s="108"/>
      <c r="E36" s="110"/>
      <c r="F36" s="108"/>
      <c r="G36" s="107"/>
      <c r="H36" s="73"/>
      <c r="N36" s="78"/>
      <c r="S36" s="66"/>
      <c r="T36" s="66"/>
      <c r="U36" s="66"/>
      <c r="V36" s="66"/>
      <c r="W36" s="66"/>
    </row>
    <row r="37" spans="1:23" ht="39.75" customHeight="1" x14ac:dyDescent="0.2">
      <c r="A37" s="39"/>
      <c r="B37" s="39"/>
      <c r="C37" s="39"/>
      <c r="D37" s="39"/>
      <c r="E37" s="39"/>
      <c r="F37" s="39"/>
      <c r="G37" s="72"/>
      <c r="H37" s="73"/>
      <c r="N37" s="78"/>
      <c r="S37" s="67">
        <f>SUM(A37:G37)</f>
        <v>0</v>
      </c>
      <c r="T37" s="67">
        <f>COUNTIF(A37:G37,"0")</f>
        <v>0</v>
      </c>
      <c r="U37" s="68">
        <f>(IF('90'!B5=1,COUNTIF(A37:G37,"&gt;4"),COUNTIF(A37:G37,"&gt;=4")))</f>
        <v>0</v>
      </c>
      <c r="V37" s="68">
        <f>COUNTIF(A37:G37,"&gt;0")</f>
        <v>0</v>
      </c>
      <c r="W37" s="69">
        <f>T37+V37</f>
        <v>0</v>
      </c>
    </row>
    <row r="38" spans="1:23" ht="18.75" customHeight="1" x14ac:dyDescent="0.2">
      <c r="A38" s="112">
        <f t="shared" ref="A38:F38" ca="1" si="10">B38-1</f>
        <v>42316</v>
      </c>
      <c r="B38" s="112">
        <f t="shared" ca="1" si="10"/>
        <v>42317</v>
      </c>
      <c r="C38" s="112">
        <f t="shared" ca="1" si="10"/>
        <v>42318</v>
      </c>
      <c r="D38" s="112">
        <f t="shared" ca="1" si="10"/>
        <v>42319</v>
      </c>
      <c r="E38" s="112">
        <f t="shared" ca="1" si="10"/>
        <v>42320</v>
      </c>
      <c r="F38" s="112">
        <f t="shared" ca="1" si="10"/>
        <v>42321</v>
      </c>
      <c r="G38" s="122">
        <f ca="1">A41-1</f>
        <v>42322</v>
      </c>
      <c r="H38" s="73"/>
      <c r="N38" s="78"/>
      <c r="S38" s="66"/>
      <c r="T38" s="66"/>
      <c r="U38" s="66"/>
      <c r="V38" s="66"/>
      <c r="W38" s="66"/>
    </row>
    <row r="39" spans="1:23" ht="12.75" customHeight="1" x14ac:dyDescent="0.2">
      <c r="A39" s="110"/>
      <c r="B39" s="110"/>
      <c r="C39" s="123"/>
      <c r="D39" s="108"/>
      <c r="E39" s="110"/>
      <c r="F39" s="108"/>
      <c r="G39" s="124"/>
      <c r="H39" s="73"/>
      <c r="N39" s="78"/>
      <c r="S39" s="66"/>
      <c r="T39" s="66"/>
      <c r="U39" s="66"/>
      <c r="V39" s="66"/>
      <c r="W39" s="66"/>
    </row>
    <row r="40" spans="1:23" ht="39.75" customHeight="1" x14ac:dyDescent="0.2">
      <c r="A40" s="39"/>
      <c r="B40" s="39"/>
      <c r="C40" s="39"/>
      <c r="D40" s="39"/>
      <c r="E40" s="39"/>
      <c r="F40" s="39"/>
      <c r="G40" s="72"/>
      <c r="H40" s="73"/>
      <c r="N40" s="78"/>
      <c r="S40" s="67">
        <f>SUM(A40:G40)</f>
        <v>0</v>
      </c>
      <c r="T40" s="67">
        <f>COUNTIF(A40:G40,"0")</f>
        <v>0</v>
      </c>
      <c r="U40" s="68">
        <f>(IF('90'!B5=1,COUNTIF(A40:G40,"&gt;4"),COUNTIF(A40:G40,"&gt;=4")))</f>
        <v>0</v>
      </c>
      <c r="V40" s="68">
        <f>COUNTIF(A40:G40,"&gt;0")</f>
        <v>0</v>
      </c>
      <c r="W40" s="69">
        <f>T40+V40</f>
        <v>0</v>
      </c>
    </row>
    <row r="41" spans="1:23" ht="20.25" customHeight="1" x14ac:dyDescent="0.2">
      <c r="A41" s="112">
        <f t="shared" ref="A41:F41" ca="1" si="11">B41-1</f>
        <v>42323</v>
      </c>
      <c r="B41" s="112">
        <f t="shared" ca="1" si="11"/>
        <v>42324</v>
      </c>
      <c r="C41" s="112">
        <f t="shared" ca="1" si="11"/>
        <v>42325</v>
      </c>
      <c r="D41" s="112">
        <f t="shared" ca="1" si="11"/>
        <v>42326</v>
      </c>
      <c r="E41" s="112">
        <f t="shared" ca="1" si="11"/>
        <v>42327</v>
      </c>
      <c r="F41" s="112">
        <f t="shared" ca="1" si="11"/>
        <v>42328</v>
      </c>
      <c r="G41" s="122">
        <f ca="1">A44-1</f>
        <v>42329</v>
      </c>
      <c r="H41" s="73"/>
      <c r="N41" s="78"/>
      <c r="S41" s="66"/>
      <c r="T41" s="66"/>
      <c r="U41" s="66"/>
      <c r="V41" s="66"/>
      <c r="W41" s="66"/>
    </row>
    <row r="42" spans="1:23" ht="12.75" customHeight="1" x14ac:dyDescent="0.2">
      <c r="A42" s="125"/>
      <c r="B42" s="125"/>
      <c r="C42" s="126"/>
      <c r="D42" s="127"/>
      <c r="E42" s="125"/>
      <c r="F42" s="127"/>
      <c r="G42" s="128"/>
      <c r="H42" s="73"/>
      <c r="N42" s="78"/>
      <c r="S42" s="66"/>
      <c r="T42" s="66"/>
      <c r="U42" s="66"/>
      <c r="V42" s="66"/>
      <c r="W42" s="66"/>
    </row>
    <row r="43" spans="1:23" ht="39.75" customHeight="1" x14ac:dyDescent="0.2">
      <c r="A43" s="39"/>
      <c r="B43" s="39"/>
      <c r="C43" s="39"/>
      <c r="D43" s="39"/>
      <c r="E43" s="39"/>
      <c r="F43" s="39"/>
      <c r="G43" s="72"/>
      <c r="H43" s="73"/>
      <c r="N43" s="78"/>
      <c r="S43" s="67">
        <f>SUM(A43:G43)</f>
        <v>0</v>
      </c>
      <c r="T43" s="67">
        <f>COUNTIF(A43:G43,"0")</f>
        <v>0</v>
      </c>
      <c r="U43" s="68">
        <f>(IF('90'!B5=1,COUNTIF(A43:G43,"&gt;4"),COUNTIF(A43:G43,"&gt;=4")))</f>
        <v>0</v>
      </c>
      <c r="V43" s="68">
        <f>COUNTIF(A43:G43,"&gt;0")</f>
        <v>0</v>
      </c>
      <c r="W43" s="69">
        <f>T43+V43</f>
        <v>0</v>
      </c>
    </row>
    <row r="44" spans="1:23" ht="20.25" customHeight="1" x14ac:dyDescent="0.2">
      <c r="A44" s="112">
        <f t="shared" ref="A44:F44" ca="1" si="12">B44-1</f>
        <v>42330</v>
      </c>
      <c r="B44" s="112">
        <f t="shared" ca="1" si="12"/>
        <v>42331</v>
      </c>
      <c r="C44" s="112">
        <f t="shared" ca="1" si="12"/>
        <v>42332</v>
      </c>
      <c r="D44" s="112">
        <f t="shared" ca="1" si="12"/>
        <v>42333</v>
      </c>
      <c r="E44" s="112">
        <f t="shared" ca="1" si="12"/>
        <v>42334</v>
      </c>
      <c r="F44" s="112">
        <f t="shared" ca="1" si="12"/>
        <v>42335</v>
      </c>
      <c r="G44" s="122">
        <f ca="1">A47-1</f>
        <v>42336</v>
      </c>
      <c r="H44" s="73"/>
      <c r="N44" s="78"/>
      <c r="S44" s="66"/>
      <c r="T44" s="66"/>
      <c r="U44" s="66"/>
      <c r="V44" s="66"/>
      <c r="W44" s="66"/>
    </row>
    <row r="45" spans="1:23" ht="12.75" customHeight="1" x14ac:dyDescent="0.2">
      <c r="A45" s="110"/>
      <c r="B45" s="110"/>
      <c r="C45" s="129"/>
      <c r="D45" s="109"/>
      <c r="E45" s="130"/>
      <c r="F45" s="108"/>
      <c r="G45" s="130"/>
      <c r="H45" s="73"/>
      <c r="N45" s="78"/>
      <c r="S45" s="66"/>
      <c r="T45" s="66"/>
      <c r="U45" s="66"/>
      <c r="V45" s="66"/>
      <c r="W45" s="66"/>
    </row>
    <row r="46" spans="1:23" ht="39.75" customHeight="1" x14ac:dyDescent="0.2">
      <c r="A46" s="39"/>
      <c r="B46" s="39"/>
      <c r="C46" s="39"/>
      <c r="D46" s="39"/>
      <c r="E46" s="39"/>
      <c r="F46" s="39"/>
      <c r="G46" s="72"/>
      <c r="H46" s="73"/>
      <c r="N46" s="78"/>
      <c r="S46" s="67">
        <f>SUM(A46:G46)</f>
        <v>0</v>
      </c>
      <c r="T46" s="67">
        <f>COUNTIF(A46:G46,"0")</f>
        <v>0</v>
      </c>
      <c r="U46" s="68">
        <f>(IF('90'!B5=1,COUNTIF(A46:G46,"&gt;4"),COUNTIF(A46:G46,"&gt;=4")))</f>
        <v>0</v>
      </c>
      <c r="V46" s="68">
        <f>COUNTIF(A46:G46,"&gt;0")</f>
        <v>0</v>
      </c>
      <c r="W46" s="69">
        <f>T46+V46</f>
        <v>0</v>
      </c>
    </row>
    <row r="47" spans="1:23" ht="20.25" customHeight="1" x14ac:dyDescent="0.2">
      <c r="A47" s="112">
        <f t="shared" ref="A47:F47" ca="1" si="13">B47-1</f>
        <v>42337</v>
      </c>
      <c r="B47" s="112">
        <f t="shared" ca="1" si="13"/>
        <v>42338</v>
      </c>
      <c r="C47" s="112">
        <f t="shared" ca="1" si="13"/>
        <v>42339</v>
      </c>
      <c r="D47" s="112">
        <f t="shared" ca="1" si="13"/>
        <v>42340</v>
      </c>
      <c r="E47" s="112">
        <f t="shared" ca="1" si="13"/>
        <v>42341</v>
      </c>
      <c r="F47" s="112">
        <f t="shared" ca="1" si="13"/>
        <v>42342</v>
      </c>
      <c r="G47" s="122">
        <f ca="1">E4</f>
        <v>42343</v>
      </c>
      <c r="H47" s="73"/>
      <c r="N47" s="66"/>
      <c r="S47" s="66"/>
      <c r="T47" s="66"/>
      <c r="U47" s="66"/>
      <c r="V47" s="66"/>
      <c r="W47" s="66"/>
    </row>
    <row r="48" spans="1:23" ht="12.75" customHeight="1" x14ac:dyDescent="0.2">
      <c r="A48" s="110"/>
      <c r="B48" s="110"/>
      <c r="C48" s="129"/>
      <c r="D48" s="109"/>
      <c r="E48" s="130"/>
      <c r="F48" s="108"/>
      <c r="G48" s="130"/>
      <c r="H48" s="73"/>
      <c r="N48" s="66"/>
      <c r="S48" s="66"/>
      <c r="T48" s="66"/>
      <c r="U48" s="66"/>
      <c r="V48" s="66"/>
      <c r="W48" s="66"/>
    </row>
    <row r="49" spans="1:23" ht="39.75" customHeight="1" thickBot="1" x14ac:dyDescent="0.25">
      <c r="A49" s="40"/>
      <c r="B49" s="40"/>
      <c r="C49" s="40"/>
      <c r="D49" s="40"/>
      <c r="E49" s="40"/>
      <c r="F49" s="40"/>
      <c r="G49" s="40"/>
      <c r="H49" s="41"/>
      <c r="N49" s="66"/>
      <c r="S49" s="67">
        <f>SUM(A49:G49)</f>
        <v>0</v>
      </c>
      <c r="T49" s="67">
        <f>COUNTIF(A49:G49,"0")</f>
        <v>0</v>
      </c>
      <c r="U49" s="68">
        <f>(IF('90'!B5=1,COUNTIF(A49:G49,"&gt;4"),COUNTIF(A49:G49,"&gt;=4")))</f>
        <v>0</v>
      </c>
      <c r="V49" s="68">
        <f>COUNTIF(A49:G49,"&gt;0")</f>
        <v>0</v>
      </c>
      <c r="W49" s="69">
        <f>T49+V49</f>
        <v>0</v>
      </c>
    </row>
    <row r="50" spans="1:23" ht="21.75" customHeight="1" x14ac:dyDescent="0.25">
      <c r="A50" s="203" t="s">
        <v>208</v>
      </c>
      <c r="B50" s="204"/>
      <c r="C50" s="204"/>
      <c r="D50" s="204"/>
      <c r="E50" s="204"/>
      <c r="F50" s="204"/>
      <c r="G50" s="204"/>
      <c r="H50" s="194"/>
      <c r="N50" s="66"/>
      <c r="S50" s="67"/>
      <c r="T50" s="67"/>
      <c r="U50" s="68"/>
      <c r="V50" s="68"/>
      <c r="W50" s="69"/>
    </row>
    <row r="51" spans="1:23" ht="19.5" customHeight="1" thickBot="1" x14ac:dyDescent="0.25">
      <c r="A51" s="205" t="s">
        <v>209</v>
      </c>
      <c r="B51" s="206"/>
      <c r="C51" s="206"/>
      <c r="D51" s="206"/>
      <c r="E51" s="206"/>
      <c r="F51" s="206"/>
      <c r="G51" s="206"/>
      <c r="H51" s="195"/>
      <c r="N51" s="66"/>
      <c r="S51" s="67"/>
      <c r="T51" s="67"/>
      <c r="U51" s="68"/>
      <c r="V51" s="68"/>
      <c r="W51" s="69"/>
    </row>
    <row r="52" spans="1:23" ht="22.5" customHeight="1" thickBot="1" x14ac:dyDescent="0.3">
      <c r="A52" s="196" t="s">
        <v>210</v>
      </c>
      <c r="B52" s="197"/>
      <c r="C52" s="197"/>
      <c r="D52" s="197"/>
      <c r="E52" s="197"/>
      <c r="F52" s="197"/>
      <c r="G52" s="197"/>
      <c r="H52" s="198"/>
      <c r="N52" s="66"/>
      <c r="S52" s="67"/>
      <c r="T52" s="67"/>
      <c r="U52" s="68"/>
      <c r="V52" s="68"/>
      <c r="W52" s="69"/>
    </row>
    <row r="53" spans="1:23" ht="25.5" customHeight="1" x14ac:dyDescent="0.25">
      <c r="A53" s="196" t="s">
        <v>211</v>
      </c>
      <c r="B53" s="197"/>
      <c r="C53" s="197"/>
      <c r="D53" s="197"/>
      <c r="E53" s="197"/>
      <c r="F53" s="197"/>
      <c r="G53" s="197"/>
      <c r="H53" s="199"/>
      <c r="N53" s="66"/>
      <c r="S53" s="67"/>
      <c r="T53" s="67"/>
      <c r="U53" s="68"/>
      <c r="V53" s="68"/>
      <c r="W53" s="69"/>
    </row>
    <row r="54" spans="1:23" ht="21" customHeight="1" thickBot="1" x14ac:dyDescent="0.3">
      <c r="A54" s="200" t="s">
        <v>212</v>
      </c>
      <c r="B54" s="201"/>
      <c r="C54" s="201"/>
      <c r="D54" s="201"/>
      <c r="E54" s="201"/>
      <c r="F54" s="201"/>
      <c r="G54" s="201"/>
      <c r="H54" s="202"/>
      <c r="N54" s="66"/>
      <c r="S54" s="67"/>
      <c r="T54" s="67"/>
      <c r="U54" s="68"/>
      <c r="V54" s="68"/>
      <c r="W54" s="69"/>
    </row>
    <row r="55" spans="1:23" ht="17.25" customHeight="1" x14ac:dyDescent="0.2">
      <c r="A55" s="18"/>
      <c r="B55" s="18"/>
      <c r="C55" s="18"/>
      <c r="D55" s="18"/>
      <c r="E55" s="18"/>
      <c r="F55" s="18"/>
      <c r="G55" s="18"/>
      <c r="H55" s="13"/>
      <c r="I55" s="66"/>
      <c r="J55" s="66"/>
      <c r="K55" s="66"/>
      <c r="L55" s="66"/>
      <c r="M55" s="66"/>
      <c r="N55" s="66"/>
    </row>
    <row r="56" spans="1:23" ht="30" customHeight="1" x14ac:dyDescent="0.2">
      <c r="A56" s="20"/>
      <c r="B56" s="20"/>
      <c r="C56" s="20"/>
      <c r="D56" s="30" t="s">
        <v>135</v>
      </c>
      <c r="E56" s="20"/>
      <c r="F56" s="20"/>
      <c r="G56" s="20"/>
      <c r="H56" s="13"/>
      <c r="I56" s="67"/>
      <c r="J56" s="67"/>
      <c r="K56" s="68"/>
      <c r="L56" s="68"/>
      <c r="M56" s="69"/>
      <c r="N56" s="66"/>
    </row>
    <row r="57" spans="1:23" ht="24.75" customHeight="1" x14ac:dyDescent="0.2">
      <c r="A57" s="18"/>
      <c r="B57" s="18"/>
      <c r="C57" s="18"/>
      <c r="D57" s="18"/>
      <c r="E57" s="18"/>
      <c r="F57" s="18"/>
      <c r="G57" s="18"/>
      <c r="H57" s="13"/>
      <c r="I57" s="66"/>
      <c r="J57" s="66"/>
      <c r="K57" s="66"/>
      <c r="L57" s="66"/>
      <c r="M57" s="66"/>
      <c r="N57" s="66"/>
      <c r="P57" s="2" t="s">
        <v>25</v>
      </c>
    </row>
    <row r="58" spans="1:23" ht="21" customHeight="1" x14ac:dyDescent="0.2">
      <c r="A58" s="14"/>
      <c r="B58" s="14"/>
      <c r="C58" s="16"/>
      <c r="D58" s="14"/>
      <c r="E58" s="16"/>
      <c r="F58" s="14"/>
      <c r="G58" s="14"/>
      <c r="H58" s="13"/>
      <c r="I58" s="66"/>
      <c r="J58" s="66"/>
      <c r="K58" s="66"/>
      <c r="L58" s="66"/>
      <c r="M58" s="66"/>
      <c r="N58" s="66"/>
    </row>
    <row r="59" spans="1:23" x14ac:dyDescent="0.2">
      <c r="A59" s="15"/>
      <c r="B59" s="16"/>
      <c r="C59" s="16"/>
      <c r="D59" s="14"/>
      <c r="E59" s="16"/>
      <c r="F59" s="16"/>
      <c r="G59" s="16"/>
      <c r="H59" s="13"/>
      <c r="I59" s="66"/>
      <c r="J59" s="66"/>
      <c r="K59" s="66"/>
      <c r="L59" s="66"/>
      <c r="M59" s="66"/>
      <c r="N59" s="66"/>
    </row>
    <row r="60" spans="1:23" ht="42.75" customHeight="1" x14ac:dyDescent="0.2">
      <c r="A60" s="166"/>
      <c r="B60" s="25"/>
      <c r="C60" s="25"/>
      <c r="D60" s="25"/>
      <c r="E60" s="25"/>
      <c r="F60" s="25"/>
      <c r="G60" s="25"/>
      <c r="H60" s="151"/>
      <c r="I60" s="6"/>
      <c r="J60" s="6"/>
      <c r="K60" s="6"/>
      <c r="L60" s="6"/>
      <c r="M60" s="6"/>
      <c r="N60" s="6"/>
      <c r="O60" s="167"/>
      <c r="P60" s="167"/>
      <c r="Q60" s="167"/>
    </row>
    <row r="61" spans="1:23" x14ac:dyDescent="0.2">
      <c r="A61" s="149"/>
      <c r="B61" s="149"/>
      <c r="C61" s="150"/>
      <c r="D61" s="150"/>
      <c r="E61" s="150"/>
      <c r="F61" s="149"/>
      <c r="G61" s="150"/>
      <c r="H61" s="151"/>
      <c r="I61" s="6"/>
      <c r="J61" s="6"/>
      <c r="K61" s="6"/>
      <c r="L61" s="6"/>
      <c r="M61" s="6"/>
      <c r="N61" s="6"/>
      <c r="O61" s="167"/>
      <c r="P61" s="167"/>
      <c r="Q61" s="167"/>
    </row>
    <row r="62" spans="1:23" x14ac:dyDescent="0.2">
      <c r="A62" s="168"/>
      <c r="B62" s="150"/>
      <c r="C62" s="150"/>
      <c r="D62" s="150"/>
      <c r="E62" s="150"/>
      <c r="F62" s="150"/>
      <c r="G62" s="150"/>
      <c r="H62" s="151"/>
      <c r="I62" s="6"/>
      <c r="J62" s="6"/>
      <c r="K62" s="6"/>
      <c r="L62" s="6"/>
      <c r="M62" s="6"/>
      <c r="N62" s="6"/>
      <c r="O62" s="167"/>
      <c r="P62" s="167"/>
      <c r="Q62" s="167"/>
    </row>
    <row r="63" spans="1:23" ht="34.5" customHeight="1" x14ac:dyDescent="0.2">
      <c r="A63" s="166"/>
      <c r="B63" s="25"/>
      <c r="C63" s="25"/>
      <c r="D63" s="25"/>
      <c r="E63" s="25"/>
      <c r="F63" s="25"/>
      <c r="G63" s="25"/>
      <c r="H63" s="151"/>
      <c r="I63" s="6"/>
      <c r="J63" s="6"/>
      <c r="K63" s="6"/>
      <c r="L63" s="6"/>
      <c r="M63" s="6"/>
      <c r="N63" s="6"/>
      <c r="O63" s="167"/>
      <c r="P63" s="167"/>
      <c r="Q63" s="167"/>
    </row>
    <row r="64" spans="1:23" x14ac:dyDescent="0.2">
      <c r="A64" s="149"/>
      <c r="B64" s="149"/>
      <c r="C64" s="150"/>
      <c r="D64" s="150"/>
      <c r="E64" s="150"/>
      <c r="F64" s="149"/>
      <c r="G64" s="150"/>
      <c r="H64" s="151"/>
      <c r="I64" s="6"/>
      <c r="J64" s="6"/>
      <c r="K64" s="6"/>
      <c r="L64" s="6"/>
      <c r="M64" s="6"/>
      <c r="N64" s="6"/>
      <c r="O64" s="167"/>
      <c r="P64" s="167"/>
      <c r="Q64" s="167"/>
    </row>
    <row r="65" spans="1:28" x14ac:dyDescent="0.2">
      <c r="A65" s="168"/>
      <c r="B65" s="150"/>
      <c r="C65" s="150"/>
      <c r="D65" s="150"/>
      <c r="E65" s="150"/>
      <c r="F65" s="150"/>
      <c r="G65" s="150"/>
      <c r="H65" s="151"/>
      <c r="I65" s="6"/>
      <c r="J65" s="6"/>
      <c r="K65" s="6"/>
      <c r="L65" s="6"/>
      <c r="M65" s="6"/>
      <c r="N65" s="6"/>
      <c r="O65" s="167"/>
      <c r="P65" s="167"/>
      <c r="Q65" s="167"/>
    </row>
    <row r="66" spans="1:28" ht="36.75" customHeight="1" x14ac:dyDescent="0.2">
      <c r="A66" s="168"/>
      <c r="B66" s="150"/>
      <c r="C66" s="150"/>
      <c r="D66" s="150"/>
      <c r="E66" s="150"/>
      <c r="F66" s="150"/>
      <c r="G66" s="150"/>
      <c r="H66" s="151"/>
      <c r="I66" s="6"/>
      <c r="J66" s="6"/>
      <c r="K66" s="6"/>
      <c r="L66" s="6"/>
      <c r="M66" s="6"/>
      <c r="N66" s="6"/>
      <c r="O66" s="167"/>
      <c r="P66" s="167"/>
      <c r="Q66" s="167"/>
    </row>
    <row r="67" spans="1:28" ht="15" x14ac:dyDescent="0.25">
      <c r="A67" s="155"/>
      <c r="B67" s="155"/>
      <c r="C67" s="156"/>
      <c r="D67" s="155"/>
      <c r="E67" s="156"/>
      <c r="F67" s="155"/>
      <c r="G67" s="155"/>
      <c r="H67" s="151"/>
      <c r="I67" s="6"/>
      <c r="J67" s="6"/>
      <c r="K67" s="6"/>
      <c r="L67" s="6"/>
      <c r="M67" s="6"/>
      <c r="N67" s="6"/>
      <c r="O67" s="167"/>
      <c r="P67" s="167"/>
      <c r="Q67" s="167"/>
    </row>
    <row r="68" spans="1:28" x14ac:dyDescent="0.2">
      <c r="A68" s="154"/>
      <c r="B68" s="154"/>
      <c r="C68" s="154"/>
      <c r="D68" s="154"/>
      <c r="E68" s="154"/>
      <c r="F68" s="25"/>
      <c r="G68" s="25"/>
      <c r="H68" s="151"/>
      <c r="I68" s="6"/>
      <c r="J68" s="6"/>
      <c r="K68" s="6"/>
      <c r="L68" s="6"/>
      <c r="M68" s="6"/>
      <c r="N68" s="6"/>
      <c r="O68" s="167"/>
      <c r="P68" s="167"/>
      <c r="Q68" s="167"/>
    </row>
    <row r="69" spans="1:28" x14ac:dyDescent="0.2">
      <c r="A69" s="157"/>
      <c r="B69" s="157"/>
      <c r="C69" s="157"/>
      <c r="D69" s="150"/>
      <c r="E69" s="150"/>
      <c r="F69" s="157"/>
      <c r="G69" s="150"/>
      <c r="H69" s="151"/>
      <c r="I69" s="6"/>
      <c r="J69" s="6"/>
      <c r="K69" s="6"/>
      <c r="L69" s="6"/>
      <c r="M69" s="6"/>
      <c r="N69" s="6"/>
      <c r="O69" s="167"/>
      <c r="P69" s="167"/>
      <c r="Q69" s="167"/>
    </row>
    <row r="70" spans="1:28" x14ac:dyDescent="0.2">
      <c r="A70" s="158"/>
      <c r="B70" s="150"/>
      <c r="C70" s="157"/>
      <c r="D70" s="150"/>
      <c r="E70" s="150"/>
      <c r="F70" s="150"/>
      <c r="G70" s="150"/>
      <c r="H70" s="151"/>
      <c r="I70" s="6"/>
      <c r="J70" s="6"/>
      <c r="K70" s="6"/>
      <c r="L70" s="6"/>
      <c r="M70" s="6"/>
      <c r="N70" s="6"/>
      <c r="O70" s="167"/>
      <c r="P70" s="167"/>
      <c r="Q70" s="167"/>
    </row>
    <row r="71" spans="1:28" x14ac:dyDescent="0.2">
      <c r="A71" s="154"/>
      <c r="B71" s="154"/>
      <c r="C71" s="154"/>
      <c r="D71" s="154"/>
      <c r="E71" s="154"/>
      <c r="F71" s="25"/>
      <c r="G71" s="25"/>
      <c r="H71" s="151"/>
      <c r="I71" s="6"/>
      <c r="J71" s="6"/>
      <c r="K71" s="6"/>
      <c r="L71" s="6"/>
      <c r="M71" s="6"/>
      <c r="N71" s="6"/>
      <c r="O71" s="167"/>
      <c r="P71" s="167"/>
      <c r="Q71" s="167"/>
    </row>
    <row r="72" spans="1:28" x14ac:dyDescent="0.2">
      <c r="A72" s="157"/>
      <c r="B72" s="157"/>
      <c r="C72" s="157"/>
      <c r="D72" s="150"/>
      <c r="E72" s="150"/>
      <c r="F72" s="157"/>
      <c r="G72" s="150"/>
      <c r="H72" s="151"/>
      <c r="I72" s="6"/>
      <c r="J72" s="6"/>
      <c r="K72" s="6"/>
      <c r="L72" s="6"/>
      <c r="M72" s="6"/>
      <c r="N72" s="6"/>
      <c r="O72" s="167"/>
      <c r="P72" s="167"/>
      <c r="Q72" s="167"/>
    </row>
    <row r="73" spans="1:28" x14ac:dyDescent="0.2">
      <c r="A73" s="158"/>
      <c r="B73" s="157"/>
      <c r="C73" s="157"/>
      <c r="D73" s="150"/>
      <c r="E73" s="150"/>
      <c r="F73" s="150"/>
      <c r="G73" s="150"/>
      <c r="H73" s="151"/>
      <c r="I73" s="6"/>
      <c r="J73" s="6"/>
      <c r="K73" s="6"/>
      <c r="L73" s="6"/>
      <c r="M73" s="6"/>
      <c r="N73" s="6"/>
      <c r="O73" s="167"/>
      <c r="P73" s="167"/>
      <c r="Q73" s="167"/>
    </row>
    <row r="74" spans="1:28" x14ac:dyDescent="0.2">
      <c r="A74" s="154"/>
      <c r="B74" s="154"/>
      <c r="C74" s="154"/>
      <c r="D74" s="154"/>
      <c r="E74" s="154"/>
      <c r="F74" s="25"/>
      <c r="G74" s="25"/>
      <c r="H74" s="151"/>
      <c r="I74" s="6"/>
      <c r="J74" s="6"/>
      <c r="K74" s="6"/>
      <c r="L74" s="6"/>
      <c r="M74" s="6"/>
      <c r="N74" s="6"/>
      <c r="O74" s="167"/>
      <c r="P74" s="167"/>
      <c r="Q74" s="167"/>
    </row>
    <row r="75" spans="1:28" x14ac:dyDescent="0.2">
      <c r="A75" s="169"/>
      <c r="B75" s="169"/>
      <c r="C75" s="169"/>
      <c r="D75" s="169"/>
      <c r="E75" s="169"/>
      <c r="F75" s="169"/>
      <c r="G75" s="169"/>
      <c r="H75" s="170"/>
      <c r="I75" s="169"/>
      <c r="J75" s="169"/>
      <c r="K75" s="169"/>
      <c r="L75" s="169"/>
      <c r="M75" s="169"/>
      <c r="N75" s="171"/>
      <c r="O75" s="169"/>
      <c r="P75" s="172" t="s">
        <v>41</v>
      </c>
      <c r="Q75" s="169"/>
      <c r="R75" s="17"/>
      <c r="S75" s="17"/>
      <c r="T75" s="17"/>
      <c r="U75" s="17"/>
      <c r="V75" s="17"/>
      <c r="W75" s="17"/>
      <c r="X75" s="17"/>
      <c r="Y75" s="19"/>
      <c r="AB75" s="17"/>
    </row>
    <row r="76" spans="1:28" ht="25.5" x14ac:dyDescent="0.2">
      <c r="A76" s="71" t="s">
        <v>75</v>
      </c>
      <c r="B76" s="71"/>
      <c r="C76" s="71"/>
      <c r="D76" s="71"/>
      <c r="E76" s="71"/>
      <c r="F76" s="71"/>
      <c r="G76" s="71"/>
      <c r="H76" s="173"/>
      <c r="I76" s="71"/>
      <c r="J76" s="71"/>
      <c r="K76" s="71"/>
      <c r="L76" s="71"/>
      <c r="M76" s="71"/>
      <c r="N76" s="71"/>
      <c r="O76" s="174" t="s">
        <v>76</v>
      </c>
      <c r="P76" s="174">
        <v>0</v>
      </c>
      <c r="Q76" s="71"/>
      <c r="R76" s="19"/>
      <c r="S76" s="19"/>
      <c r="T76" s="19"/>
      <c r="U76" s="19"/>
      <c r="V76" s="19"/>
      <c r="W76" s="19"/>
      <c r="X76" s="19"/>
      <c r="AB76" s="17"/>
    </row>
    <row r="77" spans="1:28" x14ac:dyDescent="0.2">
      <c r="A77" s="71">
        <f>COUNTIF(A10:G10,"0")</f>
        <v>0</v>
      </c>
      <c r="B77" s="71">
        <f>COUNTIF(A13:G13,"0")</f>
        <v>0</v>
      </c>
      <c r="C77" s="71">
        <f>COUNTIF(A16:G16,"0")</f>
        <v>0</v>
      </c>
      <c r="D77" s="71">
        <f>COUNTIF(A19:G19,"0")</f>
        <v>0</v>
      </c>
      <c r="E77" s="71">
        <f>COUNTIF(A22:G22,"0")</f>
        <v>0</v>
      </c>
      <c r="F77" s="71">
        <f>COUNTIF(A25:G25,"0")</f>
        <v>0</v>
      </c>
      <c r="G77" s="71">
        <f>COUNTIF(A28:G28,"0")</f>
        <v>0</v>
      </c>
      <c r="H77" s="71">
        <f>COUNTIF(A31:G31,"0")</f>
        <v>0</v>
      </c>
      <c r="I77" s="71">
        <f>COUNTIF(A34:G34,"0")</f>
        <v>0</v>
      </c>
      <c r="J77" s="71">
        <f>COUNTIF(A37:G37,"0")</f>
        <v>0</v>
      </c>
      <c r="K77" s="71">
        <f>COUNTIF(A40:G40,"0")</f>
        <v>0</v>
      </c>
      <c r="L77" s="71">
        <f>COUNTIF(A43:G43,"0")</f>
        <v>0</v>
      </c>
      <c r="M77" s="71">
        <f>COUNTIF(A46:G46,"0")</f>
        <v>0</v>
      </c>
      <c r="N77" s="71">
        <f>COUNTIF(A49:G49,"0")</f>
        <v>0</v>
      </c>
      <c r="O77" s="173">
        <f>SUM(A77:N77)</f>
        <v>0</v>
      </c>
      <c r="P77" s="175">
        <f>O77/90</f>
        <v>0</v>
      </c>
      <c r="Q77" s="71"/>
      <c r="R77" s="19"/>
      <c r="S77" s="19"/>
      <c r="T77" s="19"/>
      <c r="U77" s="19"/>
      <c r="V77" s="19"/>
      <c r="W77" s="19"/>
      <c r="X77" s="19"/>
      <c r="AB77" s="17"/>
    </row>
    <row r="78" spans="1:28" ht="25.5" x14ac:dyDescent="0.2">
      <c r="A78" s="71" t="s">
        <v>26</v>
      </c>
      <c r="B78" s="71"/>
      <c r="C78" s="71"/>
      <c r="D78" s="71"/>
      <c r="E78" s="71"/>
      <c r="F78" s="71"/>
      <c r="G78" s="71"/>
      <c r="H78" s="71"/>
      <c r="I78" s="71"/>
      <c r="J78" s="71"/>
      <c r="K78" s="71"/>
      <c r="L78" s="71"/>
      <c r="M78" s="71"/>
      <c r="N78" s="71"/>
      <c r="O78" s="174" t="s">
        <v>37</v>
      </c>
      <c r="P78" s="173">
        <v>1</v>
      </c>
      <c r="Q78" s="71"/>
      <c r="R78" s="19"/>
      <c r="S78" s="19"/>
      <c r="T78" s="19"/>
      <c r="U78" s="19"/>
      <c r="V78" s="19"/>
      <c r="W78" s="19"/>
      <c r="X78" s="19"/>
      <c r="Y78" s="22"/>
      <c r="Z78" s="22"/>
      <c r="AB78" s="17"/>
    </row>
    <row r="79" spans="1:28" x14ac:dyDescent="0.2">
      <c r="A79" s="71">
        <f>COUNTIF(A10:G10,"1")</f>
        <v>0</v>
      </c>
      <c r="B79" s="71">
        <f>COUNTIF(A13:G13,"1")</f>
        <v>0</v>
      </c>
      <c r="C79" s="71">
        <f>COUNTIF(A16:G16,"1")</f>
        <v>0</v>
      </c>
      <c r="D79" s="71">
        <f>COUNTIF(A19:G19,"1")</f>
        <v>0</v>
      </c>
      <c r="E79" s="71">
        <f>COUNTIF(A22:G22,"1")</f>
        <v>0</v>
      </c>
      <c r="F79" s="71">
        <f>COUNTIF(A25:G25,"1")</f>
        <v>0</v>
      </c>
      <c r="G79" s="71">
        <f>COUNTIF(A28:G28,"1")</f>
        <v>0</v>
      </c>
      <c r="H79" s="71">
        <f>COUNTIF(A31:G31,"1")</f>
        <v>0</v>
      </c>
      <c r="I79" s="71">
        <f>COUNTIF(A34:G34,"1")</f>
        <v>0</v>
      </c>
      <c r="J79" s="71">
        <f>COUNTIF(A37:G37,"1")</f>
        <v>0</v>
      </c>
      <c r="K79" s="71">
        <f>COUNTIF(A40:G40,"1")</f>
        <v>0</v>
      </c>
      <c r="L79" s="71">
        <f>COUNTIF(A43:G43,"1")</f>
        <v>0</v>
      </c>
      <c r="M79" s="71">
        <f>COUNTIF(A46:G46,"1")</f>
        <v>0</v>
      </c>
      <c r="N79" s="71">
        <f>COUNTIF(A49:G49,"1")</f>
        <v>0</v>
      </c>
      <c r="O79" s="173">
        <f>SUM(A79:N79)</f>
        <v>0</v>
      </c>
      <c r="P79" s="175">
        <f>O79/90</f>
        <v>0</v>
      </c>
      <c r="Q79" s="71"/>
      <c r="R79" s="19"/>
      <c r="S79" s="19"/>
      <c r="T79" s="19"/>
      <c r="U79" s="19"/>
      <c r="V79" s="19"/>
      <c r="W79" s="19"/>
      <c r="X79" s="19"/>
      <c r="Y79" s="21"/>
      <c r="Z79" s="23"/>
      <c r="AB79" s="17"/>
    </row>
    <row r="80" spans="1:28" ht="25.5" x14ac:dyDescent="0.2">
      <c r="A80" s="71" t="s">
        <v>27</v>
      </c>
      <c r="B80" s="71"/>
      <c r="C80" s="71"/>
      <c r="D80" s="71"/>
      <c r="E80" s="71"/>
      <c r="F80" s="71"/>
      <c r="G80" s="71"/>
      <c r="H80" s="71"/>
      <c r="I80" s="71"/>
      <c r="J80" s="71"/>
      <c r="K80" s="71"/>
      <c r="L80" s="71"/>
      <c r="M80" s="71"/>
      <c r="N80" s="71"/>
      <c r="O80" s="174" t="s">
        <v>38</v>
      </c>
      <c r="P80" s="174">
        <v>2</v>
      </c>
      <c r="Q80" s="71"/>
      <c r="R80" s="19"/>
      <c r="S80" s="19"/>
      <c r="T80" s="19"/>
      <c r="U80" s="19"/>
      <c r="V80" s="19"/>
      <c r="W80" s="19"/>
      <c r="X80" s="19"/>
      <c r="Y80" s="22"/>
      <c r="Z80" s="22"/>
      <c r="AB80" s="17"/>
    </row>
    <row r="81" spans="1:28" x14ac:dyDescent="0.2">
      <c r="A81" s="71">
        <f>COUNTIF(A10:G10,"2")</f>
        <v>0</v>
      </c>
      <c r="B81" s="71">
        <f>COUNTIF(A13:G13,"2")</f>
        <v>0</v>
      </c>
      <c r="C81" s="71">
        <f>COUNTIF(A16:G16,"2")</f>
        <v>0</v>
      </c>
      <c r="D81" s="71">
        <f>COUNTIF(A19:G19,"2")</f>
        <v>0</v>
      </c>
      <c r="E81" s="71">
        <f>COUNTIF(A22:G22,"2")</f>
        <v>0</v>
      </c>
      <c r="F81" s="71">
        <f>COUNTIF(A25:G25,"2")</f>
        <v>0</v>
      </c>
      <c r="G81" s="71">
        <f>COUNTIF(A28:G28,"2")</f>
        <v>0</v>
      </c>
      <c r="H81" s="71">
        <f>COUNTIF(A31:G31,"2")</f>
        <v>0</v>
      </c>
      <c r="I81" s="71">
        <f>COUNTIF(A34:G34,"2")</f>
        <v>0</v>
      </c>
      <c r="J81" s="71">
        <f>COUNTIF(A37:G37,"2")</f>
        <v>0</v>
      </c>
      <c r="K81" s="71">
        <f>COUNTIF(A40:G40,"2")</f>
        <v>0</v>
      </c>
      <c r="L81" s="71">
        <f>COUNTIF(A43:G43,"2")</f>
        <v>0</v>
      </c>
      <c r="M81" s="71">
        <f>COUNTIF(A46:G46,"2")</f>
        <v>0</v>
      </c>
      <c r="N81" s="71">
        <f>COUNTIF(A49:G49,"2")</f>
        <v>0</v>
      </c>
      <c r="O81" s="173">
        <f>SUM(A81:N81)</f>
        <v>0</v>
      </c>
      <c r="P81" s="175">
        <f>O81/90</f>
        <v>0</v>
      </c>
      <c r="Q81" s="71"/>
      <c r="R81" s="19"/>
      <c r="S81" s="19"/>
      <c r="T81" s="19"/>
      <c r="U81" s="19"/>
      <c r="V81" s="19"/>
      <c r="W81" s="19"/>
      <c r="X81" s="19"/>
      <c r="Y81" s="21"/>
      <c r="Z81" s="23"/>
      <c r="AB81" s="17"/>
    </row>
    <row r="82" spans="1:28" ht="25.5" x14ac:dyDescent="0.2">
      <c r="A82" s="71" t="s">
        <v>28</v>
      </c>
      <c r="B82" s="71"/>
      <c r="C82" s="71"/>
      <c r="D82" s="71"/>
      <c r="E82" s="71"/>
      <c r="F82" s="71"/>
      <c r="G82" s="71"/>
      <c r="H82" s="71"/>
      <c r="I82" s="71"/>
      <c r="J82" s="71"/>
      <c r="K82" s="71"/>
      <c r="L82" s="71"/>
      <c r="M82" s="71"/>
      <c r="N82" s="71"/>
      <c r="O82" s="174" t="s">
        <v>39</v>
      </c>
      <c r="P82" s="174">
        <v>3</v>
      </c>
      <c r="Q82" s="71"/>
      <c r="R82" s="19"/>
      <c r="S82" s="19"/>
      <c r="T82" s="19"/>
      <c r="U82" s="19"/>
      <c r="V82" s="19"/>
      <c r="W82" s="19"/>
      <c r="X82" s="19"/>
      <c r="Y82" s="22"/>
      <c r="Z82" s="22"/>
      <c r="AB82" s="17"/>
    </row>
    <row r="83" spans="1:28" x14ac:dyDescent="0.2">
      <c r="A83" s="71">
        <f>COUNTIF(A10:G10,"3")</f>
        <v>0</v>
      </c>
      <c r="B83" s="71">
        <f>COUNTIF(A13:G13,"3")</f>
        <v>0</v>
      </c>
      <c r="C83" s="71">
        <f>COUNTIF(A16:G16,"3")</f>
        <v>0</v>
      </c>
      <c r="D83" s="71">
        <f>COUNTIF(A19:G19,"3")</f>
        <v>0</v>
      </c>
      <c r="E83" s="71">
        <f>COUNTIF(A22:G22,"3")</f>
        <v>0</v>
      </c>
      <c r="F83" s="71">
        <f>COUNTIF(A25:G25,"3")</f>
        <v>0</v>
      </c>
      <c r="G83" s="71">
        <f>COUNTIF(A28:G28,"3")</f>
        <v>0</v>
      </c>
      <c r="H83" s="71">
        <f>COUNTIF(A31:G31,"3")</f>
        <v>0</v>
      </c>
      <c r="I83" s="71">
        <f>COUNTIF(A34:G34,"3")</f>
        <v>0</v>
      </c>
      <c r="J83" s="71">
        <f>COUNTIF(A37:G37,"3")</f>
        <v>0</v>
      </c>
      <c r="K83" s="71">
        <f>COUNTIF(A40:G40,"3")</f>
        <v>0</v>
      </c>
      <c r="L83" s="71">
        <f>COUNTIF(A43:G43,"3")</f>
        <v>0</v>
      </c>
      <c r="M83" s="71">
        <f>COUNTIF(A46:G46,"3")</f>
        <v>0</v>
      </c>
      <c r="N83" s="71">
        <f>COUNTIF(A49:G49,"3")</f>
        <v>0</v>
      </c>
      <c r="O83" s="173">
        <f>SUM(A83:N83)</f>
        <v>0</v>
      </c>
      <c r="P83" s="175">
        <f>O83/90</f>
        <v>0</v>
      </c>
      <c r="Q83" s="71"/>
      <c r="R83" s="19"/>
      <c r="S83" s="19"/>
      <c r="T83" s="19"/>
      <c r="U83" s="19"/>
      <c r="V83" s="19"/>
      <c r="W83" s="19"/>
      <c r="X83" s="19"/>
      <c r="Y83" s="21"/>
      <c r="Z83" s="23"/>
      <c r="AB83" s="17"/>
    </row>
    <row r="84" spans="1:28" ht="25.5" x14ac:dyDescent="0.2">
      <c r="A84" s="71" t="s">
        <v>29</v>
      </c>
      <c r="B84" s="71"/>
      <c r="C84" s="71"/>
      <c r="D84" s="71"/>
      <c r="E84" s="71"/>
      <c r="F84" s="71"/>
      <c r="G84" s="71"/>
      <c r="H84" s="71"/>
      <c r="I84" s="71"/>
      <c r="J84" s="71"/>
      <c r="K84" s="71"/>
      <c r="L84" s="71"/>
      <c r="M84" s="71"/>
      <c r="N84" s="71"/>
      <c r="O84" s="174" t="s">
        <v>40</v>
      </c>
      <c r="P84" s="174">
        <v>4</v>
      </c>
      <c r="Q84" s="71"/>
      <c r="R84" s="19"/>
      <c r="S84" s="19"/>
      <c r="T84" s="19"/>
      <c r="U84" s="19"/>
      <c r="V84" s="19"/>
      <c r="W84" s="19"/>
      <c r="X84" s="19"/>
      <c r="Y84" s="22"/>
      <c r="Z84" s="22"/>
      <c r="AB84" s="17"/>
    </row>
    <row r="85" spans="1:28" x14ac:dyDescent="0.2">
      <c r="A85" s="71">
        <f>COUNTIF(A10:G10,"4")</f>
        <v>0</v>
      </c>
      <c r="B85" s="71">
        <f>COUNTIF(A13:G13,"4")</f>
        <v>0</v>
      </c>
      <c r="C85" s="71">
        <f>COUNTIF(A16:G16,"4")</f>
        <v>0</v>
      </c>
      <c r="D85" s="71">
        <f>COUNTIF(A19:G19,"4")</f>
        <v>0</v>
      </c>
      <c r="E85" s="71">
        <f>COUNTIF(A22:G22,"4")</f>
        <v>0</v>
      </c>
      <c r="F85" s="71">
        <f>COUNTIF(A25:G25,"4")</f>
        <v>0</v>
      </c>
      <c r="G85" s="71">
        <f>COUNTIF(A28:G28,"4")</f>
        <v>0</v>
      </c>
      <c r="H85" s="71">
        <f>COUNTIF(A31:G31,"4")</f>
        <v>0</v>
      </c>
      <c r="I85" s="71">
        <f>COUNTIF(A34:G34,"4")</f>
        <v>0</v>
      </c>
      <c r="J85" s="71">
        <f>COUNTIF(A37:G37,"4")</f>
        <v>0</v>
      </c>
      <c r="K85" s="71">
        <f>COUNTIF(A40:G40,"4")</f>
        <v>0</v>
      </c>
      <c r="L85" s="71">
        <f>COUNTIF(A43:G43,"4")</f>
        <v>0</v>
      </c>
      <c r="M85" s="71">
        <f>COUNTIF(A46:G46,"4")</f>
        <v>0</v>
      </c>
      <c r="N85" s="71">
        <f>COUNTIF(A49:G49,"4")</f>
        <v>0</v>
      </c>
      <c r="O85" s="173">
        <f>SUM(A85:N85)</f>
        <v>0</v>
      </c>
      <c r="P85" s="175">
        <f>O85/90</f>
        <v>0</v>
      </c>
      <c r="Q85" s="71"/>
      <c r="R85" s="19"/>
      <c r="S85" s="19"/>
      <c r="T85" s="19"/>
      <c r="U85" s="19"/>
      <c r="V85" s="19"/>
      <c r="W85" s="19"/>
      <c r="X85" s="19"/>
      <c r="Y85" s="21"/>
      <c r="Z85" s="23"/>
      <c r="AB85" s="17"/>
    </row>
    <row r="86" spans="1:28" ht="25.5" x14ac:dyDescent="0.2">
      <c r="A86" s="71" t="s">
        <v>30</v>
      </c>
      <c r="B86" s="71"/>
      <c r="C86" s="71"/>
      <c r="D86" s="71"/>
      <c r="E86" s="71"/>
      <c r="F86" s="71"/>
      <c r="G86" s="71"/>
      <c r="H86" s="71"/>
      <c r="I86" s="71"/>
      <c r="J86" s="71"/>
      <c r="K86" s="71"/>
      <c r="L86" s="71"/>
      <c r="M86" s="71"/>
      <c r="N86" s="71"/>
      <c r="O86" s="174" t="s">
        <v>42</v>
      </c>
      <c r="P86" s="174">
        <v>5</v>
      </c>
      <c r="Q86" s="71"/>
      <c r="R86" s="19"/>
      <c r="S86" s="19"/>
      <c r="T86" s="19"/>
      <c r="U86" s="19"/>
      <c r="V86" s="19"/>
      <c r="W86" s="19"/>
      <c r="X86" s="19"/>
      <c r="Y86" s="22"/>
      <c r="Z86" s="22"/>
      <c r="AB86" s="17"/>
    </row>
    <row r="87" spans="1:28" x14ac:dyDescent="0.2">
      <c r="A87" s="71">
        <f>COUNTIF(A10:G10,"5")</f>
        <v>0</v>
      </c>
      <c r="B87" s="71">
        <f>COUNTIF(A13:G13,"5")</f>
        <v>0</v>
      </c>
      <c r="C87" s="71">
        <f>COUNTIF(A16:G16,"5")</f>
        <v>0</v>
      </c>
      <c r="D87" s="71">
        <f>COUNTIF(A19:G19,"5")</f>
        <v>0</v>
      </c>
      <c r="E87" s="71">
        <f>COUNTIF(A22:G22,"5")</f>
        <v>0</v>
      </c>
      <c r="F87" s="71">
        <f>COUNTIF(A25:G25,"5")</f>
        <v>0</v>
      </c>
      <c r="G87" s="71">
        <f>COUNTIF(A28:G28,"5")</f>
        <v>0</v>
      </c>
      <c r="H87" s="71">
        <f>COUNTIF(A31:G31,"5")</f>
        <v>0</v>
      </c>
      <c r="I87" s="71">
        <f>COUNTIF(A34:G34,"5")</f>
        <v>0</v>
      </c>
      <c r="J87" s="71">
        <f>COUNTIF(A37:G37,"5")</f>
        <v>0</v>
      </c>
      <c r="K87" s="71">
        <f>COUNTIF(A40:G40,"5")</f>
        <v>0</v>
      </c>
      <c r="L87" s="71">
        <f>COUNTIF(A43:G43,"5")</f>
        <v>0</v>
      </c>
      <c r="M87" s="71">
        <f>COUNTIF(A46:G46,"5")</f>
        <v>0</v>
      </c>
      <c r="N87" s="71">
        <f>COUNTIF(A49:G49,"5")</f>
        <v>0</v>
      </c>
      <c r="O87" s="173">
        <f>SUM(A87:N87)</f>
        <v>0</v>
      </c>
      <c r="P87" s="175">
        <f>O87/90</f>
        <v>0</v>
      </c>
      <c r="Q87" s="71"/>
      <c r="R87" s="19"/>
      <c r="S87" s="19"/>
      <c r="T87" s="19"/>
      <c r="U87" s="19"/>
      <c r="V87" s="19"/>
      <c r="W87" s="19"/>
      <c r="X87" s="19"/>
      <c r="Y87" s="21"/>
      <c r="Z87" s="23"/>
      <c r="AB87" s="17"/>
    </row>
    <row r="88" spans="1:28" ht="25.5" x14ac:dyDescent="0.2">
      <c r="A88" s="71" t="s">
        <v>31</v>
      </c>
      <c r="B88" s="71"/>
      <c r="C88" s="71"/>
      <c r="D88" s="71"/>
      <c r="E88" s="71"/>
      <c r="F88" s="71"/>
      <c r="G88" s="71"/>
      <c r="H88" s="71"/>
      <c r="I88" s="71"/>
      <c r="J88" s="71"/>
      <c r="K88" s="71"/>
      <c r="L88" s="71"/>
      <c r="M88" s="71"/>
      <c r="N88" s="71"/>
      <c r="O88" s="174" t="s">
        <v>43</v>
      </c>
      <c r="P88" s="174">
        <v>6</v>
      </c>
      <c r="Q88" s="71"/>
      <c r="R88" s="19"/>
      <c r="S88" s="19"/>
      <c r="T88" s="19"/>
      <c r="U88" s="19"/>
      <c r="V88" s="19"/>
      <c r="W88" s="19"/>
      <c r="X88" s="19"/>
      <c r="Y88" s="22"/>
      <c r="Z88" s="22"/>
      <c r="AB88" s="17"/>
    </row>
    <row r="89" spans="1:28" x14ac:dyDescent="0.2">
      <c r="A89" s="71">
        <f>COUNTIF(A10:G10,"6")</f>
        <v>0</v>
      </c>
      <c r="B89" s="71">
        <f>COUNTIF(A13:G13,"6")</f>
        <v>0</v>
      </c>
      <c r="C89" s="71">
        <f>COUNTIF(A16:G16,"6")</f>
        <v>0</v>
      </c>
      <c r="D89" s="71">
        <f>COUNTIF(A19:G19,"6")</f>
        <v>0</v>
      </c>
      <c r="E89" s="71">
        <f>COUNTIF(A22:G22,"6")</f>
        <v>0</v>
      </c>
      <c r="F89" s="71">
        <f>COUNTIF(A25:G25,"6")</f>
        <v>0</v>
      </c>
      <c r="G89" s="71">
        <f>COUNTIF(A28:G28,"6")</f>
        <v>0</v>
      </c>
      <c r="H89" s="71">
        <f>COUNTIF(A31:G31,"6")</f>
        <v>0</v>
      </c>
      <c r="I89" s="71">
        <f>COUNTIF(A34:G34,"6")</f>
        <v>0</v>
      </c>
      <c r="J89" s="71">
        <f>COUNTIF(A37:G37,"6")</f>
        <v>0</v>
      </c>
      <c r="K89" s="71">
        <f>COUNTIF(A40:G40,"6")</f>
        <v>0</v>
      </c>
      <c r="L89" s="71">
        <f>COUNTIF(A43:G43,"6")</f>
        <v>0</v>
      </c>
      <c r="M89" s="71">
        <f>COUNTIF(A46:G46,"6")</f>
        <v>0</v>
      </c>
      <c r="N89" s="71">
        <f>COUNTIF(A49:G49,"6")</f>
        <v>0</v>
      </c>
      <c r="O89" s="173">
        <f>SUM(A89:N89)</f>
        <v>0</v>
      </c>
      <c r="P89" s="175">
        <f>O89/90</f>
        <v>0</v>
      </c>
      <c r="Q89" s="71"/>
      <c r="R89" s="19"/>
      <c r="S89" s="19"/>
      <c r="T89" s="19"/>
      <c r="U89" s="19"/>
      <c r="V89" s="19"/>
      <c r="W89" s="19"/>
      <c r="X89" s="19"/>
      <c r="Y89" s="21"/>
      <c r="Z89" s="23"/>
      <c r="AB89" s="17"/>
    </row>
    <row r="90" spans="1:28" ht="25.5" x14ac:dyDescent="0.2">
      <c r="A90" s="71" t="s">
        <v>32</v>
      </c>
      <c r="B90" s="71"/>
      <c r="C90" s="71"/>
      <c r="D90" s="71"/>
      <c r="E90" s="71"/>
      <c r="F90" s="71"/>
      <c r="G90" s="71"/>
      <c r="H90" s="71"/>
      <c r="I90" s="71"/>
      <c r="J90" s="71"/>
      <c r="K90" s="71"/>
      <c r="L90" s="71"/>
      <c r="M90" s="71"/>
      <c r="N90" s="71"/>
      <c r="O90" s="174" t="s">
        <v>77</v>
      </c>
      <c r="P90" s="174">
        <v>7</v>
      </c>
      <c r="Q90" s="71"/>
      <c r="R90" s="19"/>
      <c r="S90" s="19"/>
      <c r="T90" s="19"/>
      <c r="U90" s="19"/>
      <c r="V90" s="19"/>
      <c r="W90" s="19"/>
      <c r="X90" s="19"/>
      <c r="Y90" s="22"/>
      <c r="Z90" s="22"/>
      <c r="AB90" s="17"/>
    </row>
    <row r="91" spans="1:28" x14ac:dyDescent="0.2">
      <c r="A91" s="71">
        <f>COUNTIF(A10:G10,"7")</f>
        <v>0</v>
      </c>
      <c r="B91" s="71">
        <f>COUNTIF(A13:G13,"7")</f>
        <v>0</v>
      </c>
      <c r="C91" s="71">
        <f>COUNTIF(A16:G16,"7")</f>
        <v>0</v>
      </c>
      <c r="D91" s="71">
        <f>COUNTIF(A19:G19,"7")</f>
        <v>0</v>
      </c>
      <c r="E91" s="71">
        <f>COUNTIF(A22:G22,"7")</f>
        <v>0</v>
      </c>
      <c r="F91" s="71">
        <f>COUNTIF(A25:G25,"7")</f>
        <v>0</v>
      </c>
      <c r="G91" s="71">
        <f>COUNTIF(A28:G28,"7")</f>
        <v>0</v>
      </c>
      <c r="H91" s="71">
        <f>COUNTIF(A31:G31,"7")</f>
        <v>0</v>
      </c>
      <c r="I91" s="71">
        <f>COUNTIF(A34:G34,"7")</f>
        <v>0</v>
      </c>
      <c r="J91" s="71">
        <f>COUNTIF(A37:G37,"7")</f>
        <v>0</v>
      </c>
      <c r="K91" s="71">
        <f>COUNTIF(A40:G40,"7")</f>
        <v>0</v>
      </c>
      <c r="L91" s="71">
        <f>COUNTIF(A43:G43,"7")</f>
        <v>0</v>
      </c>
      <c r="M91" s="71">
        <f>COUNTIF(A46:G46,"7")</f>
        <v>0</v>
      </c>
      <c r="N91" s="71">
        <f>COUNTIF(A49:G49,"7")</f>
        <v>0</v>
      </c>
      <c r="O91" s="173">
        <f>SUM(A91:N91)</f>
        <v>0</v>
      </c>
      <c r="P91" s="175">
        <f>O91/90</f>
        <v>0</v>
      </c>
      <c r="Q91" s="71"/>
      <c r="R91" s="19"/>
      <c r="S91" s="19"/>
      <c r="T91" s="19"/>
      <c r="U91" s="19"/>
      <c r="V91" s="19"/>
      <c r="W91" s="19"/>
      <c r="X91" s="19"/>
      <c r="Y91" s="21"/>
      <c r="Z91" s="23"/>
      <c r="AB91" s="17"/>
    </row>
    <row r="92" spans="1:28" ht="25.5" x14ac:dyDescent="0.2">
      <c r="A92" s="71" t="s">
        <v>33</v>
      </c>
      <c r="B92" s="71"/>
      <c r="C92" s="71"/>
      <c r="D92" s="71"/>
      <c r="E92" s="71"/>
      <c r="F92" s="71"/>
      <c r="G92" s="71"/>
      <c r="H92" s="71"/>
      <c r="I92" s="71"/>
      <c r="J92" s="71"/>
      <c r="K92" s="71"/>
      <c r="L92" s="71"/>
      <c r="M92" s="71"/>
      <c r="N92" s="71"/>
      <c r="O92" s="174" t="s">
        <v>78</v>
      </c>
      <c r="P92" s="174">
        <v>8</v>
      </c>
      <c r="Q92" s="71"/>
      <c r="R92" s="19"/>
      <c r="S92" s="19"/>
      <c r="T92" s="19"/>
      <c r="U92" s="19"/>
      <c r="V92" s="19"/>
      <c r="W92" s="19"/>
      <c r="X92" s="19"/>
      <c r="Y92" s="22"/>
      <c r="Z92" s="22"/>
      <c r="AB92" s="17"/>
    </row>
    <row r="93" spans="1:28" x14ac:dyDescent="0.2">
      <c r="A93" s="71">
        <f>COUNTIF(A10:G10,"8")</f>
        <v>0</v>
      </c>
      <c r="B93" s="71">
        <f>COUNTIF(A13:G13,"8")</f>
        <v>0</v>
      </c>
      <c r="C93" s="71">
        <f>COUNTIF(A16:G16,"8")</f>
        <v>0</v>
      </c>
      <c r="D93" s="71">
        <f>COUNTIF(A19:G19,"8")</f>
        <v>0</v>
      </c>
      <c r="E93" s="71">
        <f>COUNTIF(A22:G22,"8")</f>
        <v>0</v>
      </c>
      <c r="F93" s="71">
        <f>COUNTIF(A25:G25,"8")</f>
        <v>0</v>
      </c>
      <c r="G93" s="71">
        <f>COUNTIF(A28:G28,"8")</f>
        <v>0</v>
      </c>
      <c r="H93" s="71">
        <f>COUNTIF(A31:G31,"8")</f>
        <v>0</v>
      </c>
      <c r="I93" s="71">
        <f>COUNTIF(A34:G34,"8")</f>
        <v>0</v>
      </c>
      <c r="J93" s="71">
        <f>COUNTIF(A37:G37,"8")</f>
        <v>0</v>
      </c>
      <c r="K93" s="71">
        <f>COUNTIF(A40:G40,"8")</f>
        <v>0</v>
      </c>
      <c r="L93" s="71">
        <f>COUNTIF(A43:G43,"8")</f>
        <v>0</v>
      </c>
      <c r="M93" s="71">
        <f>COUNTIF(A46:G46,"8")</f>
        <v>0</v>
      </c>
      <c r="N93" s="71">
        <f>COUNTIF(A49:G49,"8")</f>
        <v>0</v>
      </c>
      <c r="O93" s="173">
        <f>SUM(A93:N93)</f>
        <v>0</v>
      </c>
      <c r="P93" s="175">
        <f>O93/90</f>
        <v>0</v>
      </c>
      <c r="Q93" s="71"/>
      <c r="R93" s="19"/>
      <c r="S93" s="19"/>
      <c r="T93" s="19"/>
      <c r="U93" s="19"/>
      <c r="V93" s="19"/>
      <c r="W93" s="19"/>
      <c r="X93" s="19"/>
      <c r="Y93" s="21"/>
      <c r="Z93" s="23"/>
      <c r="AB93" s="17"/>
    </row>
    <row r="94" spans="1:28" ht="25.5" x14ac:dyDescent="0.2">
      <c r="A94" s="71" t="s">
        <v>34</v>
      </c>
      <c r="B94" s="71"/>
      <c r="C94" s="71"/>
      <c r="D94" s="71"/>
      <c r="E94" s="71"/>
      <c r="F94" s="71"/>
      <c r="G94" s="71"/>
      <c r="H94" s="71"/>
      <c r="I94" s="71"/>
      <c r="J94" s="71"/>
      <c r="K94" s="71"/>
      <c r="L94" s="71"/>
      <c r="M94" s="71"/>
      <c r="N94" s="71"/>
      <c r="O94" s="174" t="s">
        <v>79</v>
      </c>
      <c r="P94" s="174">
        <v>9</v>
      </c>
      <c r="Q94" s="71"/>
      <c r="R94" s="19"/>
      <c r="S94" s="19"/>
      <c r="T94" s="19"/>
      <c r="U94" s="19"/>
      <c r="V94" s="19"/>
      <c r="W94" s="19"/>
      <c r="X94" s="19"/>
      <c r="Y94" s="22"/>
      <c r="Z94" s="22"/>
      <c r="AB94" s="17"/>
    </row>
    <row r="95" spans="1:28" x14ac:dyDescent="0.2">
      <c r="A95" s="71">
        <f>COUNTIF(A10:G10,"9")</f>
        <v>0</v>
      </c>
      <c r="B95" s="71">
        <f>COUNTIF(A13:G13,"9")</f>
        <v>0</v>
      </c>
      <c r="C95" s="71">
        <f>COUNTIF(A16:G16,"9")</f>
        <v>0</v>
      </c>
      <c r="D95" s="71">
        <f>COUNTIF(A19:G19,"9")</f>
        <v>0</v>
      </c>
      <c r="E95" s="71">
        <f>COUNTIF(A22:G22,"9")</f>
        <v>0</v>
      </c>
      <c r="F95" s="71">
        <f>COUNTIF(A25:G25,"9")</f>
        <v>0</v>
      </c>
      <c r="G95" s="71">
        <f>COUNTIF(A28:G28,"9")</f>
        <v>0</v>
      </c>
      <c r="H95" s="71">
        <f>COUNTIF(A31:G31,"9")</f>
        <v>0</v>
      </c>
      <c r="I95" s="71">
        <f>COUNTIF(A34:G34,"9")</f>
        <v>0</v>
      </c>
      <c r="J95" s="71">
        <f>COUNTIF(A37:G37,"9")</f>
        <v>0</v>
      </c>
      <c r="K95" s="71">
        <f>COUNTIF(A40:G40,"9")</f>
        <v>0</v>
      </c>
      <c r="L95" s="71">
        <f>COUNTIF(A43:G43,"9")</f>
        <v>0</v>
      </c>
      <c r="M95" s="71">
        <f>COUNTIF(A46:G46,"9")</f>
        <v>0</v>
      </c>
      <c r="N95" s="71">
        <f>COUNTIF(A49:G49,"9")</f>
        <v>0</v>
      </c>
      <c r="O95" s="173">
        <f>SUM(A95:N95)</f>
        <v>0</v>
      </c>
      <c r="P95" s="175">
        <f>O95/90</f>
        <v>0</v>
      </c>
      <c r="Q95" s="71"/>
      <c r="R95" s="19"/>
      <c r="S95" s="19"/>
      <c r="T95" s="19"/>
      <c r="U95" s="19"/>
      <c r="V95" s="19"/>
      <c r="W95" s="19"/>
      <c r="X95" s="19"/>
      <c r="Y95" s="21"/>
      <c r="Z95" s="23"/>
      <c r="AB95" s="17"/>
    </row>
    <row r="96" spans="1:28" ht="25.5" x14ac:dyDescent="0.2">
      <c r="A96" s="71" t="s">
        <v>35</v>
      </c>
      <c r="B96" s="71"/>
      <c r="C96" s="71"/>
      <c r="D96" s="71"/>
      <c r="E96" s="71"/>
      <c r="F96" s="71"/>
      <c r="G96" s="71"/>
      <c r="H96" s="71"/>
      <c r="I96" s="71"/>
      <c r="J96" s="71"/>
      <c r="K96" s="71"/>
      <c r="L96" s="71"/>
      <c r="M96" s="71"/>
      <c r="N96" s="71"/>
      <c r="O96" s="174" t="s">
        <v>80</v>
      </c>
      <c r="P96" s="174">
        <v>10</v>
      </c>
      <c r="Q96" s="71"/>
      <c r="R96" s="19"/>
      <c r="S96" s="19"/>
      <c r="T96" s="19"/>
      <c r="U96" s="19"/>
      <c r="V96" s="19"/>
      <c r="W96" s="19"/>
      <c r="X96" s="19"/>
      <c r="Y96" s="22"/>
      <c r="Z96" s="22"/>
      <c r="AB96" s="17"/>
    </row>
    <row r="97" spans="1:28" x14ac:dyDescent="0.2">
      <c r="A97" s="71">
        <f>COUNTIF(A10:G10,"10")</f>
        <v>0</v>
      </c>
      <c r="B97" s="71">
        <f>COUNTIF(A13:G13,"10")</f>
        <v>0</v>
      </c>
      <c r="C97" s="71">
        <f>COUNTIF(A16:G16,"10")</f>
        <v>0</v>
      </c>
      <c r="D97" s="71">
        <f>COUNTIF(A19:G19,"10")</f>
        <v>0</v>
      </c>
      <c r="E97" s="71">
        <f>COUNTIF(A22:G22,"10")</f>
        <v>0</v>
      </c>
      <c r="F97" s="71">
        <f>COUNTIF(A25:G25,"10")</f>
        <v>0</v>
      </c>
      <c r="G97" s="71">
        <f>COUNTIF(A28:G28,"10")</f>
        <v>0</v>
      </c>
      <c r="H97" s="71">
        <f>COUNTIF(A31:G31,"10")</f>
        <v>0</v>
      </c>
      <c r="I97" s="71">
        <f>COUNTIF(A34:G34,"10")</f>
        <v>0</v>
      </c>
      <c r="J97" s="71">
        <f>COUNTIF(A37:G37,"10")</f>
        <v>0</v>
      </c>
      <c r="K97" s="71">
        <f>COUNTIF(A40:G40,"10")</f>
        <v>0</v>
      </c>
      <c r="L97" s="71">
        <f>COUNTIF(A43:G43,"10")</f>
        <v>0</v>
      </c>
      <c r="M97" s="71">
        <f>COUNTIF(A46:G46,"10")</f>
        <v>0</v>
      </c>
      <c r="N97" s="71">
        <f>COUNTIF(A49:G49,"10")</f>
        <v>0</v>
      </c>
      <c r="O97" s="173">
        <f>SUM(A97:N97)</f>
        <v>0</v>
      </c>
      <c r="P97" s="175">
        <f>O97/90</f>
        <v>0</v>
      </c>
      <c r="Q97" s="71"/>
      <c r="R97" s="19"/>
      <c r="S97" s="19"/>
      <c r="T97" s="19"/>
      <c r="U97" s="19"/>
      <c r="V97" s="19"/>
      <c r="W97" s="19"/>
      <c r="X97" s="19"/>
      <c r="Y97" s="21"/>
      <c r="Z97" s="23"/>
      <c r="AB97" s="17"/>
    </row>
    <row r="98" spans="1:28" ht="25.5" x14ac:dyDescent="0.2">
      <c r="A98" s="71" t="s">
        <v>36</v>
      </c>
      <c r="B98" s="71"/>
      <c r="C98" s="71"/>
      <c r="D98" s="71"/>
      <c r="E98" s="71"/>
      <c r="F98" s="71"/>
      <c r="G98" s="71"/>
      <c r="H98" s="71"/>
      <c r="I98" s="71"/>
      <c r="J98" s="71"/>
      <c r="K98" s="71"/>
      <c r="L98" s="71"/>
      <c r="M98" s="71"/>
      <c r="N98" s="71"/>
      <c r="O98" s="174" t="s">
        <v>81</v>
      </c>
      <c r="P98" s="174">
        <v>11</v>
      </c>
      <c r="Q98" s="71"/>
      <c r="R98" s="19"/>
      <c r="S98" s="19"/>
      <c r="T98" s="19"/>
      <c r="U98" s="19"/>
      <c r="V98" s="19"/>
      <c r="W98" s="19"/>
      <c r="X98" s="19"/>
      <c r="Y98" s="22"/>
      <c r="Z98" s="22"/>
      <c r="AB98" s="17"/>
    </row>
    <row r="99" spans="1:28" x14ac:dyDescent="0.2">
      <c r="A99" s="71">
        <f>COUNTIF(A10:G10,"11")</f>
        <v>0</v>
      </c>
      <c r="B99" s="71">
        <f>COUNTIF(A13:G13,"11")</f>
        <v>0</v>
      </c>
      <c r="C99" s="71">
        <f>COUNTIF(A16:G16,"11")</f>
        <v>0</v>
      </c>
      <c r="D99" s="71">
        <f>COUNTIF(A19:G19,"11")</f>
        <v>0</v>
      </c>
      <c r="E99" s="71">
        <f>COUNTIF(A22:G22,"11")</f>
        <v>0</v>
      </c>
      <c r="F99" s="71">
        <f>COUNTIF(A25:G25,"11")</f>
        <v>0</v>
      </c>
      <c r="G99" s="71">
        <f>COUNTIF(A28:G28,"11")</f>
        <v>0</v>
      </c>
      <c r="H99" s="71">
        <f>COUNTIF(A31:G31,"11")</f>
        <v>0</v>
      </c>
      <c r="I99" s="71">
        <f>COUNTIF(A34:G34,"11")</f>
        <v>0</v>
      </c>
      <c r="J99" s="71">
        <f>COUNTIF(A37:G37,"11")</f>
        <v>0</v>
      </c>
      <c r="K99" s="71">
        <f>COUNTIF(A40:G40,"11")</f>
        <v>0</v>
      </c>
      <c r="L99" s="71">
        <f>COUNTIF(A43:G43,"11")</f>
        <v>0</v>
      </c>
      <c r="M99" s="71">
        <f>COUNTIF(A46:G46,"11")</f>
        <v>0</v>
      </c>
      <c r="N99" s="71">
        <f>COUNTIF(A49:G49,"11")</f>
        <v>0</v>
      </c>
      <c r="O99" s="173">
        <f>SUM(A99:N99)</f>
        <v>0</v>
      </c>
      <c r="P99" s="175">
        <f>O99/90</f>
        <v>0</v>
      </c>
      <c r="Q99" s="71"/>
      <c r="R99" s="19"/>
      <c r="S99" s="19"/>
      <c r="T99" s="19"/>
      <c r="U99" s="19"/>
      <c r="V99" s="19"/>
      <c r="W99" s="19"/>
      <c r="X99" s="19"/>
      <c r="Y99" s="21"/>
      <c r="Z99" s="23"/>
      <c r="AB99" s="17"/>
    </row>
    <row r="100" spans="1:28" ht="25.5" x14ac:dyDescent="0.2">
      <c r="A100" s="71" t="s">
        <v>44</v>
      </c>
      <c r="B100" s="71"/>
      <c r="C100" s="71"/>
      <c r="D100" s="71"/>
      <c r="E100" s="71"/>
      <c r="F100" s="71"/>
      <c r="G100" s="71"/>
      <c r="H100" s="71"/>
      <c r="I100" s="71"/>
      <c r="J100" s="71"/>
      <c r="K100" s="71"/>
      <c r="L100" s="71"/>
      <c r="M100" s="71"/>
      <c r="N100" s="71"/>
      <c r="O100" s="174" t="s">
        <v>82</v>
      </c>
      <c r="P100" s="174">
        <v>12</v>
      </c>
      <c r="Q100" s="71"/>
      <c r="R100" s="19"/>
      <c r="S100" s="19"/>
      <c r="T100" s="19"/>
      <c r="U100" s="19"/>
      <c r="V100" s="19"/>
      <c r="W100" s="19"/>
      <c r="X100" s="19"/>
      <c r="Y100" s="22"/>
      <c r="Z100" s="22"/>
      <c r="AB100" s="17"/>
    </row>
    <row r="101" spans="1:28" x14ac:dyDescent="0.2">
      <c r="A101" s="71">
        <f>COUNTIF(A10:G10,"12")</f>
        <v>0</v>
      </c>
      <c r="B101" s="71">
        <f>COUNTIF(A13:G13,"12")</f>
        <v>0</v>
      </c>
      <c r="C101" s="71">
        <f>COUNTIF(A16:G16,"12")</f>
        <v>0</v>
      </c>
      <c r="D101" s="71">
        <f>COUNTIF(A19:G19,"12")</f>
        <v>0</v>
      </c>
      <c r="E101" s="71">
        <f>COUNTIF(A22:G22,"12")</f>
        <v>0</v>
      </c>
      <c r="F101" s="71">
        <f>COUNTIF(A25:G25,"12")</f>
        <v>0</v>
      </c>
      <c r="G101" s="71">
        <f>COUNTIF(A28:G28,"12")</f>
        <v>0</v>
      </c>
      <c r="H101" s="71">
        <f>COUNTIF(A31:G31,"12")</f>
        <v>0</v>
      </c>
      <c r="I101" s="71">
        <f>COUNTIF(A34:G34,"12")</f>
        <v>0</v>
      </c>
      <c r="J101" s="71">
        <f>COUNTIF(A37:G37,"12")</f>
        <v>0</v>
      </c>
      <c r="K101" s="71">
        <f>COUNTIF(A40:G40,"12")</f>
        <v>0</v>
      </c>
      <c r="L101" s="71">
        <f>COUNTIF(A43:G43,"12")</f>
        <v>0</v>
      </c>
      <c r="M101" s="71">
        <f>COUNTIF(A46:G46,"12")</f>
        <v>0</v>
      </c>
      <c r="N101" s="71">
        <f>COUNTIF(A49:G49,"12")</f>
        <v>0</v>
      </c>
      <c r="O101" s="173">
        <f>SUM(A101:N101)</f>
        <v>0</v>
      </c>
      <c r="P101" s="175">
        <f>O101/90</f>
        <v>0</v>
      </c>
      <c r="Q101" s="71"/>
      <c r="R101" s="19"/>
      <c r="S101" s="19"/>
      <c r="T101" s="19"/>
      <c r="U101" s="19"/>
      <c r="V101" s="19"/>
      <c r="W101" s="19"/>
      <c r="X101" s="19"/>
      <c r="Y101" s="21"/>
      <c r="Z101" s="23"/>
      <c r="AB101" s="17"/>
    </row>
    <row r="102" spans="1:28" ht="25.5" x14ac:dyDescent="0.2">
      <c r="A102" s="71" t="s">
        <v>45</v>
      </c>
      <c r="B102" s="71"/>
      <c r="C102" s="71"/>
      <c r="D102" s="71"/>
      <c r="E102" s="71"/>
      <c r="F102" s="71"/>
      <c r="G102" s="71"/>
      <c r="H102" s="71"/>
      <c r="I102" s="71"/>
      <c r="J102" s="71"/>
      <c r="K102" s="71"/>
      <c r="L102" s="71"/>
      <c r="M102" s="71"/>
      <c r="N102" s="71"/>
      <c r="O102" s="174" t="s">
        <v>83</v>
      </c>
      <c r="P102" s="174">
        <v>13</v>
      </c>
      <c r="Q102" s="71"/>
      <c r="R102" s="19"/>
      <c r="S102" s="19"/>
      <c r="T102" s="19"/>
      <c r="U102" s="19"/>
      <c r="V102" s="19"/>
      <c r="W102" s="19"/>
      <c r="X102" s="19"/>
      <c r="Y102" s="22"/>
      <c r="Z102" s="22"/>
      <c r="AB102" s="17"/>
    </row>
    <row r="103" spans="1:28" x14ac:dyDescent="0.2">
      <c r="A103" s="71">
        <f>COUNTIF(A10:G10,"13")</f>
        <v>0</v>
      </c>
      <c r="B103" s="71">
        <f>COUNTIF(A13:G13,"13")</f>
        <v>0</v>
      </c>
      <c r="C103" s="71">
        <f>COUNTIF(A16:G16,"13")</f>
        <v>0</v>
      </c>
      <c r="D103" s="71">
        <f>COUNTIF(A19:G19,"13")</f>
        <v>0</v>
      </c>
      <c r="E103" s="71">
        <f>COUNTIF(A22:G22,"13")</f>
        <v>0</v>
      </c>
      <c r="F103" s="71">
        <f>COUNTIF(A25:G25,"13")</f>
        <v>0</v>
      </c>
      <c r="G103" s="71">
        <f>COUNTIF(A28:G28,"13")</f>
        <v>0</v>
      </c>
      <c r="H103" s="71">
        <f>COUNTIF(A31:G31,"13")</f>
        <v>0</v>
      </c>
      <c r="I103" s="71">
        <f>COUNTIF(A34:G34,"13")</f>
        <v>0</v>
      </c>
      <c r="J103" s="71">
        <f>COUNTIF(A37:G37,"13")</f>
        <v>0</v>
      </c>
      <c r="K103" s="71">
        <f>COUNTIF(A40:G40,"13")</f>
        <v>0</v>
      </c>
      <c r="L103" s="71">
        <f>COUNTIF(A43:G43,"13")</f>
        <v>0</v>
      </c>
      <c r="M103" s="71">
        <f>COUNTIF(A46:G46,"13")</f>
        <v>0</v>
      </c>
      <c r="N103" s="71">
        <f>COUNTIF(A49:G49,"13")</f>
        <v>0</v>
      </c>
      <c r="O103" s="173">
        <f>SUM(A103:N103)</f>
        <v>0</v>
      </c>
      <c r="P103" s="175">
        <f>O103/90</f>
        <v>0</v>
      </c>
      <c r="Q103" s="71"/>
      <c r="R103" s="19"/>
      <c r="S103" s="19"/>
      <c r="T103" s="19"/>
      <c r="U103" s="19"/>
      <c r="V103" s="19"/>
      <c r="W103" s="19"/>
      <c r="X103" s="19"/>
      <c r="Y103" s="21"/>
      <c r="Z103" s="23"/>
      <c r="AB103" s="17"/>
    </row>
    <row r="104" spans="1:28" ht="25.5" x14ac:dyDescent="0.2">
      <c r="A104" s="71" t="s">
        <v>46</v>
      </c>
      <c r="B104" s="71"/>
      <c r="C104" s="71"/>
      <c r="D104" s="71"/>
      <c r="E104" s="71"/>
      <c r="F104" s="71"/>
      <c r="G104" s="71"/>
      <c r="H104" s="71"/>
      <c r="I104" s="71"/>
      <c r="J104" s="71"/>
      <c r="K104" s="71"/>
      <c r="L104" s="71"/>
      <c r="M104" s="71"/>
      <c r="N104" s="71"/>
      <c r="O104" s="174" t="s">
        <v>84</v>
      </c>
      <c r="P104" s="174">
        <v>14</v>
      </c>
      <c r="Q104" s="71"/>
      <c r="R104" s="19"/>
      <c r="S104" s="19"/>
      <c r="T104" s="19"/>
      <c r="U104" s="19"/>
      <c r="V104" s="19"/>
      <c r="W104" s="19"/>
      <c r="X104" s="19"/>
      <c r="Y104" s="22"/>
      <c r="Z104" s="22"/>
      <c r="AB104" s="17"/>
    </row>
    <row r="105" spans="1:28" x14ac:dyDescent="0.2">
      <c r="A105" s="71">
        <f>COUNTIF(A10:G10,"14")</f>
        <v>0</v>
      </c>
      <c r="B105" s="71">
        <f>COUNTIF(A13:G13,"14")</f>
        <v>0</v>
      </c>
      <c r="C105" s="71">
        <f>COUNTIF(A16:G16,"14")</f>
        <v>0</v>
      </c>
      <c r="D105" s="71">
        <f>COUNTIF(A19:G19,"14")</f>
        <v>0</v>
      </c>
      <c r="E105" s="71">
        <f>COUNTIF(A22:G22,"14")</f>
        <v>0</v>
      </c>
      <c r="F105" s="71">
        <f>COUNTIF(A25:G25,"14")</f>
        <v>0</v>
      </c>
      <c r="G105" s="71">
        <f>COUNTIF(A28:G28,"14")</f>
        <v>0</v>
      </c>
      <c r="H105" s="71">
        <f>COUNTIF(A31:G31,"14")</f>
        <v>0</v>
      </c>
      <c r="I105" s="71">
        <f>COUNTIF(A34:G34,"14")</f>
        <v>0</v>
      </c>
      <c r="J105" s="71">
        <f>COUNTIF(A37:G37,"14")</f>
        <v>0</v>
      </c>
      <c r="K105" s="71">
        <f>COUNTIF(A40:G40,"14")</f>
        <v>0</v>
      </c>
      <c r="L105" s="71">
        <f>COUNTIF(A43:G43,"14")</f>
        <v>0</v>
      </c>
      <c r="M105" s="71">
        <f>COUNTIF(A46:G46,"14")</f>
        <v>0</v>
      </c>
      <c r="N105" s="71">
        <f>COUNTIF(A49:G49,"14")</f>
        <v>0</v>
      </c>
      <c r="O105" s="173">
        <f>SUM(A105:N105)</f>
        <v>0</v>
      </c>
      <c r="P105" s="175">
        <f>O105/90</f>
        <v>0</v>
      </c>
      <c r="Q105" s="71"/>
      <c r="R105" s="19"/>
      <c r="S105" s="19"/>
      <c r="T105" s="19"/>
      <c r="U105" s="19"/>
      <c r="V105" s="19"/>
      <c r="W105" s="19"/>
      <c r="X105" s="19"/>
      <c r="Y105" s="21"/>
      <c r="Z105" s="23"/>
      <c r="AB105" s="17"/>
    </row>
    <row r="106" spans="1:28" ht="25.5" x14ac:dyDescent="0.2">
      <c r="A106" s="71" t="s">
        <v>47</v>
      </c>
      <c r="B106" s="71"/>
      <c r="C106" s="71"/>
      <c r="D106" s="71"/>
      <c r="E106" s="71"/>
      <c r="F106" s="71"/>
      <c r="G106" s="71"/>
      <c r="H106" s="71"/>
      <c r="I106" s="71"/>
      <c r="J106" s="71"/>
      <c r="K106" s="71"/>
      <c r="L106" s="71"/>
      <c r="M106" s="71"/>
      <c r="N106" s="71"/>
      <c r="O106" s="174" t="s">
        <v>85</v>
      </c>
      <c r="P106" s="174">
        <v>15</v>
      </c>
      <c r="Q106" s="71"/>
      <c r="R106" s="19"/>
      <c r="S106" s="19"/>
      <c r="T106" s="19"/>
      <c r="U106" s="19"/>
      <c r="V106" s="19"/>
      <c r="W106" s="19"/>
      <c r="X106" s="19"/>
      <c r="Y106" s="22"/>
      <c r="Z106" s="22"/>
      <c r="AB106" s="17"/>
    </row>
    <row r="107" spans="1:28" x14ac:dyDescent="0.2">
      <c r="A107" s="71">
        <f>COUNTIF(A10:G10,"15")</f>
        <v>0</v>
      </c>
      <c r="B107" s="71">
        <f>COUNTIF(A13:G13,"15")</f>
        <v>0</v>
      </c>
      <c r="C107" s="71">
        <f>COUNTIF(A16:G16,"15")</f>
        <v>0</v>
      </c>
      <c r="D107" s="71">
        <f>COUNTIF(A19:G19,"15")</f>
        <v>0</v>
      </c>
      <c r="E107" s="71">
        <f>COUNTIF(A22:G22,"15")</f>
        <v>0</v>
      </c>
      <c r="F107" s="71">
        <f>COUNTIF(A25:G25,"15")</f>
        <v>0</v>
      </c>
      <c r="G107" s="71">
        <f>COUNTIF(A28:G28,"15")</f>
        <v>0</v>
      </c>
      <c r="H107" s="71">
        <f>COUNTIF(A31:G31,"15")</f>
        <v>0</v>
      </c>
      <c r="I107" s="71">
        <f>COUNTIF(A34:G34,"15")</f>
        <v>0</v>
      </c>
      <c r="J107" s="71">
        <f>COUNTIF(A37:G37,"15")</f>
        <v>0</v>
      </c>
      <c r="K107" s="71">
        <f>COUNTIF(A40:G40,"15")</f>
        <v>0</v>
      </c>
      <c r="L107" s="71">
        <f>COUNTIF(A43:G43,"15")</f>
        <v>0</v>
      </c>
      <c r="M107" s="71">
        <f>COUNTIF(A46:G46,"15")</f>
        <v>0</v>
      </c>
      <c r="N107" s="71">
        <f>COUNTIF(A49:G49,"15")</f>
        <v>0</v>
      </c>
      <c r="O107" s="173">
        <f>SUM(A107:N107)</f>
        <v>0</v>
      </c>
      <c r="P107" s="175">
        <f>O107/90</f>
        <v>0</v>
      </c>
      <c r="Q107" s="71"/>
      <c r="R107" s="19"/>
      <c r="S107" s="19"/>
      <c r="T107" s="19"/>
      <c r="U107" s="19"/>
      <c r="V107" s="19"/>
      <c r="W107" s="19"/>
      <c r="X107" s="19"/>
      <c r="Y107" s="21"/>
      <c r="Z107" s="23"/>
      <c r="AB107" s="17"/>
    </row>
    <row r="108" spans="1:28" ht="25.5" x14ac:dyDescent="0.2">
      <c r="A108" s="71" t="s">
        <v>48</v>
      </c>
      <c r="B108" s="71"/>
      <c r="C108" s="71"/>
      <c r="D108" s="71"/>
      <c r="E108" s="71"/>
      <c r="F108" s="71"/>
      <c r="G108" s="71"/>
      <c r="H108" s="71"/>
      <c r="I108" s="71"/>
      <c r="J108" s="71"/>
      <c r="K108" s="71"/>
      <c r="L108" s="71"/>
      <c r="M108" s="71"/>
      <c r="N108" s="71"/>
      <c r="O108" s="174" t="s">
        <v>86</v>
      </c>
      <c r="P108" s="174">
        <v>16</v>
      </c>
      <c r="Q108" s="71"/>
      <c r="R108" s="19"/>
      <c r="S108" s="19"/>
      <c r="T108" s="19"/>
      <c r="U108" s="19"/>
      <c r="V108" s="19"/>
      <c r="W108" s="19"/>
      <c r="X108" s="19"/>
      <c r="Y108" s="22"/>
      <c r="Z108" s="22"/>
      <c r="AB108" s="17"/>
    </row>
    <row r="109" spans="1:28" x14ac:dyDescent="0.2">
      <c r="A109" s="71">
        <f>COUNTIF(A10:G10,"16")</f>
        <v>0</v>
      </c>
      <c r="B109" s="71">
        <f>COUNTIF(A13:G13,"16")</f>
        <v>0</v>
      </c>
      <c r="C109" s="71">
        <f>COUNTIF(A16:G16,"16")</f>
        <v>0</v>
      </c>
      <c r="D109" s="71">
        <f>COUNTIF(A19:G19,"16")</f>
        <v>0</v>
      </c>
      <c r="E109" s="71">
        <f>COUNTIF(A22:G22,"16")</f>
        <v>0</v>
      </c>
      <c r="F109" s="71">
        <f>COUNTIF(A25:G25,"16")</f>
        <v>0</v>
      </c>
      <c r="G109" s="71">
        <f>COUNTIF(A28:G28,"16")</f>
        <v>0</v>
      </c>
      <c r="H109" s="71">
        <f>COUNTIF(A31:G31,"16")</f>
        <v>0</v>
      </c>
      <c r="I109" s="71">
        <f>COUNTIF(A34:G34,"16")</f>
        <v>0</v>
      </c>
      <c r="J109" s="71">
        <f>COUNTIF(A37:G37,"16")</f>
        <v>0</v>
      </c>
      <c r="K109" s="71">
        <f>COUNTIF(A40:G40,"16")</f>
        <v>0</v>
      </c>
      <c r="L109" s="71">
        <f>COUNTIF(A43:G43,"16")</f>
        <v>0</v>
      </c>
      <c r="M109" s="71">
        <f>COUNTIF(A46:G46,"16")</f>
        <v>0</v>
      </c>
      <c r="N109" s="71">
        <f>COUNTIF(A49:G49,"16")</f>
        <v>0</v>
      </c>
      <c r="O109" s="173">
        <f>SUM(A109:N109)</f>
        <v>0</v>
      </c>
      <c r="P109" s="175">
        <f>O109/90</f>
        <v>0</v>
      </c>
      <c r="Q109" s="71"/>
      <c r="R109" s="19"/>
      <c r="S109" s="19"/>
      <c r="T109" s="19"/>
      <c r="U109" s="19"/>
      <c r="V109" s="19"/>
      <c r="W109" s="19"/>
      <c r="X109" s="19"/>
      <c r="Y109" s="21"/>
      <c r="Z109" s="23"/>
      <c r="AB109" s="17"/>
    </row>
    <row r="110" spans="1:28" ht="25.5" x14ac:dyDescent="0.2">
      <c r="A110" s="71" t="s">
        <v>49</v>
      </c>
      <c r="B110" s="71"/>
      <c r="C110" s="71"/>
      <c r="D110" s="71"/>
      <c r="E110" s="71"/>
      <c r="F110" s="71"/>
      <c r="G110" s="71"/>
      <c r="H110" s="71"/>
      <c r="I110" s="71"/>
      <c r="J110" s="71"/>
      <c r="K110" s="71"/>
      <c r="L110" s="71"/>
      <c r="M110" s="71"/>
      <c r="N110" s="71"/>
      <c r="O110" s="174" t="s">
        <v>87</v>
      </c>
      <c r="P110" s="174">
        <v>17</v>
      </c>
      <c r="Q110" s="71"/>
      <c r="R110" s="19"/>
      <c r="S110" s="19"/>
      <c r="T110" s="19"/>
      <c r="U110" s="19"/>
      <c r="V110" s="19"/>
      <c r="W110" s="19"/>
      <c r="X110" s="19"/>
      <c r="Y110" s="22"/>
      <c r="Z110" s="22"/>
      <c r="AB110" s="17"/>
    </row>
    <row r="111" spans="1:28" x14ac:dyDescent="0.2">
      <c r="A111" s="71">
        <f>COUNTIF(A10:G10,"17")</f>
        <v>0</v>
      </c>
      <c r="B111" s="71">
        <f>COUNTIF(A13:G13,"17")</f>
        <v>0</v>
      </c>
      <c r="C111" s="71">
        <f>COUNTIF(A16:G16,"17")</f>
        <v>0</v>
      </c>
      <c r="D111" s="71">
        <f>COUNTIF(A19:G19,"17")</f>
        <v>0</v>
      </c>
      <c r="E111" s="71">
        <f>COUNTIF(A22:G22,"17")</f>
        <v>0</v>
      </c>
      <c r="F111" s="71">
        <f>COUNTIF(A25:G25,"17")</f>
        <v>0</v>
      </c>
      <c r="G111" s="71">
        <f>COUNTIF(A28:G28,"17")</f>
        <v>0</v>
      </c>
      <c r="H111" s="71">
        <f>COUNTIF(A31:G31,"17")</f>
        <v>0</v>
      </c>
      <c r="I111" s="71">
        <f>COUNTIF(A34:G34,"17")</f>
        <v>0</v>
      </c>
      <c r="J111" s="71">
        <f>COUNTIF(A37:G37,"17")</f>
        <v>0</v>
      </c>
      <c r="K111" s="71">
        <f>COUNTIF(A40:G40,"17")</f>
        <v>0</v>
      </c>
      <c r="L111" s="71">
        <f>COUNTIF(A43:G43,"17")</f>
        <v>0</v>
      </c>
      <c r="M111" s="71">
        <f>COUNTIF(A46:G46,"17")</f>
        <v>0</v>
      </c>
      <c r="N111" s="71">
        <f>COUNTIF(A49:G49,"17")</f>
        <v>0</v>
      </c>
      <c r="O111" s="173">
        <f>SUM(A111:N111)</f>
        <v>0</v>
      </c>
      <c r="P111" s="175">
        <f>O111/90</f>
        <v>0</v>
      </c>
      <c r="Q111" s="71"/>
      <c r="R111" s="19"/>
      <c r="S111" s="19"/>
      <c r="T111" s="19"/>
      <c r="U111" s="19"/>
      <c r="V111" s="19"/>
      <c r="W111" s="19"/>
      <c r="X111" s="19"/>
      <c r="Y111" s="21"/>
      <c r="Z111" s="23"/>
      <c r="AB111" s="17"/>
    </row>
    <row r="112" spans="1:28" ht="25.5" x14ac:dyDescent="0.2">
      <c r="A112" s="71" t="s">
        <v>50</v>
      </c>
      <c r="B112" s="71"/>
      <c r="C112" s="71"/>
      <c r="D112" s="71"/>
      <c r="E112" s="71"/>
      <c r="F112" s="71"/>
      <c r="G112" s="71"/>
      <c r="H112" s="71"/>
      <c r="I112" s="71"/>
      <c r="J112" s="71"/>
      <c r="K112" s="71"/>
      <c r="L112" s="71"/>
      <c r="M112" s="71"/>
      <c r="N112" s="71"/>
      <c r="O112" s="174" t="s">
        <v>88</v>
      </c>
      <c r="P112" s="174">
        <v>18</v>
      </c>
      <c r="Q112" s="71"/>
      <c r="R112" s="19"/>
      <c r="S112" s="19"/>
      <c r="T112" s="19"/>
      <c r="U112" s="19"/>
      <c r="V112" s="19"/>
      <c r="W112" s="19"/>
      <c r="X112" s="19"/>
      <c r="Y112" s="22"/>
      <c r="Z112" s="22"/>
      <c r="AB112" s="17"/>
    </row>
    <row r="113" spans="1:28" x14ac:dyDescent="0.2">
      <c r="A113" s="71">
        <f>COUNTIF(A10:G10,"18")</f>
        <v>0</v>
      </c>
      <c r="B113" s="71">
        <f>COUNTIF(A13:G13,"17")</f>
        <v>0</v>
      </c>
      <c r="C113" s="71">
        <f>COUNTIF(A16:G16,"18")</f>
        <v>0</v>
      </c>
      <c r="D113" s="71">
        <f>COUNTIF(A19:G19,"18")</f>
        <v>0</v>
      </c>
      <c r="E113" s="71">
        <f>COUNTIF(A22:G22,"18")</f>
        <v>0</v>
      </c>
      <c r="F113" s="71">
        <f>COUNTIF(A25:G25,"18")</f>
        <v>0</v>
      </c>
      <c r="G113" s="71">
        <f>COUNTIF(A28:G28,"18")</f>
        <v>0</v>
      </c>
      <c r="H113" s="71">
        <f>COUNTIF(A31:G31,"18")</f>
        <v>0</v>
      </c>
      <c r="I113" s="71">
        <f>COUNTIF(A34:G34,"18")</f>
        <v>0</v>
      </c>
      <c r="J113" s="71">
        <f>COUNTIF(A37:G37,"18")</f>
        <v>0</v>
      </c>
      <c r="K113" s="71">
        <f>COUNTIF(A40:G40,"18")</f>
        <v>0</v>
      </c>
      <c r="L113" s="71">
        <f>COUNTIF(A43:G43,"18")</f>
        <v>0</v>
      </c>
      <c r="M113" s="71">
        <f>COUNTIF(A46:G46,"18")</f>
        <v>0</v>
      </c>
      <c r="N113" s="71">
        <f>COUNTIF(A49:G49,"18")</f>
        <v>0</v>
      </c>
      <c r="O113" s="173">
        <f>SUM(A113:N113)</f>
        <v>0</v>
      </c>
      <c r="P113" s="175">
        <f>O113/90</f>
        <v>0</v>
      </c>
      <c r="Q113" s="71"/>
      <c r="R113" s="19"/>
      <c r="S113" s="19"/>
      <c r="T113" s="19"/>
      <c r="U113" s="19"/>
      <c r="V113" s="19"/>
      <c r="W113" s="19"/>
      <c r="X113" s="19"/>
      <c r="Y113" s="21"/>
      <c r="Z113" s="23"/>
      <c r="AB113" s="17"/>
    </row>
    <row r="114" spans="1:28" ht="25.5" x14ac:dyDescent="0.2">
      <c r="A114" s="71" t="s">
        <v>51</v>
      </c>
      <c r="B114" s="71"/>
      <c r="C114" s="71"/>
      <c r="D114" s="71"/>
      <c r="E114" s="71"/>
      <c r="F114" s="71"/>
      <c r="G114" s="71"/>
      <c r="H114" s="71"/>
      <c r="I114" s="71"/>
      <c r="J114" s="71"/>
      <c r="K114" s="71"/>
      <c r="L114" s="71"/>
      <c r="M114" s="71"/>
      <c r="N114" s="71"/>
      <c r="O114" s="174" t="s">
        <v>89</v>
      </c>
      <c r="P114" s="174">
        <v>19</v>
      </c>
      <c r="Q114" s="71"/>
      <c r="R114" s="19"/>
      <c r="S114" s="19"/>
      <c r="T114" s="19"/>
      <c r="U114" s="19"/>
      <c r="V114" s="19"/>
      <c r="W114" s="19"/>
      <c r="X114" s="19"/>
      <c r="Y114" s="22"/>
      <c r="Z114" s="22"/>
      <c r="AB114" s="17"/>
    </row>
    <row r="115" spans="1:28" x14ac:dyDescent="0.2">
      <c r="A115" s="71">
        <f>COUNTIF(A10:G10,"19")</f>
        <v>0</v>
      </c>
      <c r="B115" s="71">
        <f>COUNTIF(A13:G13,"19")</f>
        <v>0</v>
      </c>
      <c r="C115" s="71">
        <f>COUNTIF(A16:G16,"19")</f>
        <v>0</v>
      </c>
      <c r="D115" s="71">
        <f>COUNTIF(A19:G19,"19")</f>
        <v>0</v>
      </c>
      <c r="E115" s="71">
        <f>COUNTIF(A22:G22,"19")</f>
        <v>0</v>
      </c>
      <c r="F115" s="71">
        <f>COUNTIF(A25:G25,"19")</f>
        <v>0</v>
      </c>
      <c r="G115" s="71">
        <f>COUNTIF(A28:G28,"19")</f>
        <v>0</v>
      </c>
      <c r="H115" s="71">
        <f>COUNTIF(A31:G31,"19")</f>
        <v>0</v>
      </c>
      <c r="I115" s="71">
        <f>COUNTIF(A34:G34,"19")</f>
        <v>0</v>
      </c>
      <c r="J115" s="71">
        <f>COUNTIF(A37:G37,"19")</f>
        <v>0</v>
      </c>
      <c r="K115" s="71">
        <f>COUNTIF(A40:G40,"19")</f>
        <v>0</v>
      </c>
      <c r="L115" s="71">
        <f>COUNTIF(A43:G43,"19")</f>
        <v>0</v>
      </c>
      <c r="M115" s="71">
        <f>COUNTIF(A46:G46,"19")</f>
        <v>0</v>
      </c>
      <c r="N115" s="71">
        <f>COUNTIF(A49:G49,"19")</f>
        <v>0</v>
      </c>
      <c r="O115" s="173">
        <f>SUM(A115:N115)</f>
        <v>0</v>
      </c>
      <c r="P115" s="175">
        <f>O115/90</f>
        <v>0</v>
      </c>
      <c r="Q115" s="71"/>
      <c r="R115" s="19"/>
      <c r="S115" s="19"/>
      <c r="T115" s="19"/>
      <c r="U115" s="19"/>
      <c r="V115" s="19"/>
      <c r="W115" s="19"/>
      <c r="X115" s="19"/>
      <c r="Y115" s="21"/>
      <c r="Z115" s="23"/>
      <c r="AB115" s="17"/>
    </row>
    <row r="116" spans="1:28" ht="25.5" x14ac:dyDescent="0.2">
      <c r="A116" s="71" t="s">
        <v>52</v>
      </c>
      <c r="B116" s="71"/>
      <c r="C116" s="71"/>
      <c r="D116" s="71"/>
      <c r="E116" s="71"/>
      <c r="F116" s="71"/>
      <c r="G116" s="71"/>
      <c r="H116" s="71"/>
      <c r="I116" s="71"/>
      <c r="J116" s="71"/>
      <c r="K116" s="71"/>
      <c r="L116" s="71"/>
      <c r="M116" s="71"/>
      <c r="N116" s="71"/>
      <c r="O116" s="174" t="s">
        <v>90</v>
      </c>
      <c r="P116" s="174">
        <v>20</v>
      </c>
      <c r="Q116" s="71"/>
      <c r="R116" s="19"/>
      <c r="S116" s="19"/>
      <c r="T116" s="19"/>
      <c r="U116" s="19"/>
      <c r="V116" s="19"/>
      <c r="W116" s="19"/>
      <c r="X116" s="19"/>
      <c r="Y116" s="22"/>
      <c r="Z116" s="22"/>
      <c r="AB116" s="17"/>
    </row>
    <row r="117" spans="1:28" x14ac:dyDescent="0.2">
      <c r="A117" s="71">
        <f>COUNTIF(A10:G10,"20")</f>
        <v>0</v>
      </c>
      <c r="B117" s="71">
        <f>COUNTIF(A13:G13,"20")</f>
        <v>0</v>
      </c>
      <c r="C117" s="71">
        <f>COUNTIF(A16:G16,"20")</f>
        <v>0</v>
      </c>
      <c r="D117" s="71">
        <f>COUNTIF(A19:G19,"20")</f>
        <v>0</v>
      </c>
      <c r="E117" s="71">
        <f>COUNTIF(A22:G22,"20")</f>
        <v>0</v>
      </c>
      <c r="F117" s="71">
        <f>COUNTIF(A25:G25,"20")</f>
        <v>0</v>
      </c>
      <c r="G117" s="71">
        <f>COUNTIF(A28:G28,"20")</f>
        <v>0</v>
      </c>
      <c r="H117" s="71">
        <f>COUNTIF(A31:G31,"20")</f>
        <v>0</v>
      </c>
      <c r="I117" s="71">
        <f>COUNTIF(A34:G34,"20")</f>
        <v>0</v>
      </c>
      <c r="J117" s="71">
        <f>COUNTIF(A37:G37,"20")</f>
        <v>0</v>
      </c>
      <c r="K117" s="71">
        <f>COUNTIF(A40:G40,"20")</f>
        <v>0</v>
      </c>
      <c r="L117" s="71">
        <f>COUNTIF(A43:G43,"20")</f>
        <v>0</v>
      </c>
      <c r="M117" s="71">
        <f>COUNTIF(A46:G46,"20")</f>
        <v>0</v>
      </c>
      <c r="N117" s="71">
        <f>COUNTIF(A49:G49,"20")</f>
        <v>0</v>
      </c>
      <c r="O117" s="173">
        <f>SUM(A117:N117)</f>
        <v>0</v>
      </c>
      <c r="P117" s="175">
        <f>O117/90</f>
        <v>0</v>
      </c>
      <c r="Q117" s="71"/>
      <c r="R117" s="19"/>
      <c r="S117" s="19"/>
      <c r="T117" s="19"/>
      <c r="U117" s="19"/>
      <c r="V117" s="19"/>
      <c r="W117" s="19"/>
      <c r="X117" s="19"/>
      <c r="Y117" s="21"/>
      <c r="Z117" s="23"/>
      <c r="AB117" s="17"/>
    </row>
    <row r="118" spans="1:28" ht="25.5" x14ac:dyDescent="0.2">
      <c r="A118" s="71" t="s">
        <v>53</v>
      </c>
      <c r="B118" s="71"/>
      <c r="C118" s="71"/>
      <c r="D118" s="71"/>
      <c r="E118" s="71"/>
      <c r="F118" s="71"/>
      <c r="G118" s="71"/>
      <c r="H118" s="71"/>
      <c r="I118" s="71"/>
      <c r="J118" s="71"/>
      <c r="K118" s="71"/>
      <c r="L118" s="71"/>
      <c r="M118" s="71"/>
      <c r="N118" s="71"/>
      <c r="O118" s="174" t="s">
        <v>91</v>
      </c>
      <c r="P118" s="174">
        <v>21</v>
      </c>
      <c r="Q118" s="71"/>
      <c r="R118" s="19"/>
      <c r="S118" s="19"/>
      <c r="T118" s="19"/>
      <c r="U118" s="19"/>
      <c r="V118" s="19"/>
      <c r="W118" s="19"/>
      <c r="X118" s="19"/>
      <c r="Y118" s="22"/>
      <c r="Z118" s="22"/>
      <c r="AB118" s="17"/>
    </row>
    <row r="119" spans="1:28" x14ac:dyDescent="0.2">
      <c r="A119" s="71">
        <f>COUNTIF(A10:G10,"21")</f>
        <v>0</v>
      </c>
      <c r="B119" s="71">
        <f>COUNTIF(A13:G13,"21")</f>
        <v>0</v>
      </c>
      <c r="C119" s="71">
        <f>COUNTIF(A16:G16,"21")</f>
        <v>0</v>
      </c>
      <c r="D119" s="71">
        <f>COUNTIF(A19:G19,"21")</f>
        <v>0</v>
      </c>
      <c r="E119" s="71">
        <f>COUNTIF(A22:G22,"21")</f>
        <v>0</v>
      </c>
      <c r="F119" s="71">
        <f>COUNTIF(A25:G25,"21")</f>
        <v>0</v>
      </c>
      <c r="G119" s="71">
        <f>COUNTIF(A28:G28,"21")</f>
        <v>0</v>
      </c>
      <c r="H119" s="71">
        <f>COUNTIF(A31:G31,"21")</f>
        <v>0</v>
      </c>
      <c r="I119" s="71">
        <f>COUNTIF(A34:G34,"21")</f>
        <v>0</v>
      </c>
      <c r="J119" s="71">
        <f>COUNTIF(A37:G37,"21")</f>
        <v>0</v>
      </c>
      <c r="K119" s="71">
        <f>COUNTIF(A40:G40,"21")</f>
        <v>0</v>
      </c>
      <c r="L119" s="71">
        <f>COUNTIF(A43:G43,"21")</f>
        <v>0</v>
      </c>
      <c r="M119" s="71">
        <f>COUNTIF(A46:G46,"21")</f>
        <v>0</v>
      </c>
      <c r="N119" s="71">
        <f>COUNTIF(A49:G49,"21")</f>
        <v>0</v>
      </c>
      <c r="O119" s="173">
        <f>SUM(A119:N119)</f>
        <v>0</v>
      </c>
      <c r="P119" s="175">
        <f>O119/90</f>
        <v>0</v>
      </c>
      <c r="Q119" s="71"/>
      <c r="R119" s="19"/>
      <c r="S119" s="19"/>
      <c r="T119" s="19"/>
      <c r="U119" s="19"/>
      <c r="V119" s="19"/>
      <c r="W119" s="19"/>
      <c r="X119" s="19"/>
      <c r="Y119" s="21"/>
      <c r="Z119" s="23"/>
      <c r="AB119" s="17"/>
    </row>
    <row r="120" spans="1:28" ht="25.5" x14ac:dyDescent="0.2">
      <c r="A120" s="71" t="s">
        <v>54</v>
      </c>
      <c r="B120" s="71"/>
      <c r="C120" s="71"/>
      <c r="D120" s="71"/>
      <c r="E120" s="71"/>
      <c r="F120" s="71"/>
      <c r="G120" s="71"/>
      <c r="H120" s="71"/>
      <c r="I120" s="71"/>
      <c r="J120" s="71"/>
      <c r="K120" s="71"/>
      <c r="L120" s="71"/>
      <c r="M120" s="71"/>
      <c r="N120" s="71"/>
      <c r="O120" s="174" t="s">
        <v>92</v>
      </c>
      <c r="P120" s="174">
        <v>22</v>
      </c>
      <c r="Q120" s="71"/>
      <c r="R120" s="19"/>
      <c r="S120" s="19"/>
      <c r="T120" s="19"/>
      <c r="U120" s="19"/>
      <c r="V120" s="19"/>
      <c r="W120" s="19"/>
      <c r="X120" s="19"/>
      <c r="Y120" s="22"/>
      <c r="Z120" s="22"/>
      <c r="AB120" s="17"/>
    </row>
    <row r="121" spans="1:28" ht="15" x14ac:dyDescent="0.25">
      <c r="A121" s="176">
        <f>COUNTIF(A10:G10,"22")</f>
        <v>0</v>
      </c>
      <c r="B121" s="71">
        <f>COUNTIF(A13:G13,"22")</f>
        <v>0</v>
      </c>
      <c r="C121" s="71">
        <f>COUNTIF(A16:G16,"22")</f>
        <v>0</v>
      </c>
      <c r="D121" s="71">
        <f>COUNTIF(A19:G19,"22")</f>
        <v>0</v>
      </c>
      <c r="E121" s="71">
        <f>COUNTIF(A22:G22,"22")</f>
        <v>0</v>
      </c>
      <c r="F121" s="71">
        <f>COUNTIF(A25:G25,"22")</f>
        <v>0</v>
      </c>
      <c r="G121" s="71">
        <f>COUNTIF(A28:G28,"22")</f>
        <v>0</v>
      </c>
      <c r="H121" s="71">
        <f>COUNTIF(A31:G31,"22")</f>
        <v>0</v>
      </c>
      <c r="I121" s="71">
        <f>COUNTIF(A34:G34,"22")</f>
        <v>0</v>
      </c>
      <c r="J121" s="71">
        <f>COUNTIF(A37:G37,"22")</f>
        <v>0</v>
      </c>
      <c r="K121" s="71">
        <f>COUNTIF(A40:G40,"22")</f>
        <v>0</v>
      </c>
      <c r="L121" s="71">
        <f>COUNTIF(A43:G43,"22")</f>
        <v>0</v>
      </c>
      <c r="M121" s="71">
        <f>COUNTIF(A46:G46,"22")</f>
        <v>0</v>
      </c>
      <c r="N121" s="71">
        <f>COUNTIF(A49:G49,"22")</f>
        <v>0</v>
      </c>
      <c r="O121" s="173">
        <f>SUM(A121:N121)</f>
        <v>0</v>
      </c>
      <c r="P121" s="175">
        <f>O121/90</f>
        <v>0</v>
      </c>
      <c r="Q121" s="71"/>
      <c r="R121" s="19"/>
      <c r="S121" s="19"/>
      <c r="T121" s="19"/>
      <c r="U121" s="19"/>
      <c r="V121" s="19"/>
      <c r="W121" s="19"/>
      <c r="X121" s="19"/>
      <c r="Y121" s="21"/>
      <c r="Z121" s="23"/>
      <c r="AB121" s="17"/>
    </row>
    <row r="122" spans="1:28" ht="25.5" x14ac:dyDescent="0.2">
      <c r="A122" s="71" t="s">
        <v>55</v>
      </c>
      <c r="B122" s="71"/>
      <c r="C122" s="71"/>
      <c r="D122" s="71"/>
      <c r="E122" s="71"/>
      <c r="F122" s="71"/>
      <c r="G122" s="71"/>
      <c r="H122" s="71"/>
      <c r="I122" s="71"/>
      <c r="J122" s="71"/>
      <c r="K122" s="71"/>
      <c r="L122" s="71"/>
      <c r="M122" s="71"/>
      <c r="N122" s="71"/>
      <c r="O122" s="174" t="s">
        <v>93</v>
      </c>
      <c r="P122" s="174">
        <v>23</v>
      </c>
      <c r="Q122" s="71"/>
      <c r="R122" s="19"/>
      <c r="S122" s="19"/>
      <c r="T122" s="19"/>
      <c r="U122" s="19"/>
      <c r="V122" s="19"/>
      <c r="W122" s="19"/>
      <c r="X122" s="19"/>
      <c r="Y122" s="22"/>
      <c r="Z122" s="22"/>
      <c r="AB122" s="17"/>
    </row>
    <row r="123" spans="1:28" x14ac:dyDescent="0.2">
      <c r="A123" s="71">
        <f>COUNTIF(A10:G10,"23")</f>
        <v>0</v>
      </c>
      <c r="B123" s="71">
        <f>COUNTIF(A13:G13,"23")</f>
        <v>0</v>
      </c>
      <c r="C123" s="71">
        <f>COUNTIF(A16:G16,"23")</f>
        <v>0</v>
      </c>
      <c r="D123" s="71">
        <f>COUNTIF(A19:G19,"23")</f>
        <v>0</v>
      </c>
      <c r="E123" s="71">
        <f>COUNTIF(A22:G22,"23")</f>
        <v>0</v>
      </c>
      <c r="F123" s="71">
        <f>COUNTIF(A25:G25,"23")</f>
        <v>0</v>
      </c>
      <c r="G123" s="71">
        <f>COUNTIF(A28:G28,"23")</f>
        <v>0</v>
      </c>
      <c r="H123" s="71">
        <f>COUNTIF(A31:G31,"23")</f>
        <v>0</v>
      </c>
      <c r="I123" s="71">
        <f>COUNTIF(A34:G34,"23")</f>
        <v>0</v>
      </c>
      <c r="J123" s="71">
        <f>COUNTIF(A37:G37,"23")</f>
        <v>0</v>
      </c>
      <c r="K123" s="71">
        <f>COUNTIF(A40:G40,"23")</f>
        <v>0</v>
      </c>
      <c r="L123" s="71">
        <f>COUNTIF(A43:G43,"23")</f>
        <v>0</v>
      </c>
      <c r="M123" s="71">
        <f>COUNTIF(A46:G46,"23")</f>
        <v>0</v>
      </c>
      <c r="N123" s="71">
        <f>COUNTIF(A49:G49,"23")</f>
        <v>0</v>
      </c>
      <c r="O123" s="173">
        <f>SUM(A123:N123)</f>
        <v>0</v>
      </c>
      <c r="P123" s="175">
        <f>O123/90</f>
        <v>0</v>
      </c>
      <c r="Q123" s="71"/>
      <c r="R123" s="19"/>
      <c r="S123" s="19"/>
      <c r="T123" s="19"/>
      <c r="U123" s="19"/>
      <c r="V123" s="19"/>
      <c r="W123" s="19"/>
      <c r="X123" s="19"/>
      <c r="Y123" s="21"/>
      <c r="Z123" s="23"/>
      <c r="AB123" s="17"/>
    </row>
    <row r="124" spans="1:28" ht="25.5" x14ac:dyDescent="0.2">
      <c r="A124" s="71" t="s">
        <v>56</v>
      </c>
      <c r="B124" s="71"/>
      <c r="C124" s="71"/>
      <c r="D124" s="71"/>
      <c r="E124" s="71"/>
      <c r="F124" s="71"/>
      <c r="G124" s="71"/>
      <c r="H124" s="71"/>
      <c r="I124" s="71"/>
      <c r="J124" s="71"/>
      <c r="K124" s="71"/>
      <c r="L124" s="71"/>
      <c r="M124" s="71"/>
      <c r="N124" s="71"/>
      <c r="O124" s="174" t="s">
        <v>94</v>
      </c>
      <c r="P124" s="174">
        <v>24</v>
      </c>
      <c r="Q124" s="71"/>
      <c r="R124" s="19"/>
      <c r="S124" s="19"/>
      <c r="T124" s="19"/>
      <c r="U124" s="19"/>
      <c r="V124" s="19"/>
      <c r="W124" s="19"/>
      <c r="X124" s="19"/>
      <c r="Y124" s="22"/>
      <c r="Z124" s="22"/>
      <c r="AB124" s="17"/>
    </row>
    <row r="125" spans="1:28" x14ac:dyDescent="0.2">
      <c r="A125" s="71">
        <f>COUNTIF(A10:G10,"24")</f>
        <v>0</v>
      </c>
      <c r="B125" s="71">
        <f>COUNTIF(A13:G13,"24")</f>
        <v>0</v>
      </c>
      <c r="C125" s="71">
        <f>COUNTIF(A16:G16,"24")</f>
        <v>0</v>
      </c>
      <c r="D125" s="71">
        <f>COUNTIF(A19:G19,"24")</f>
        <v>0</v>
      </c>
      <c r="E125" s="71">
        <f>COUNTIF(A22:G22,"24")</f>
        <v>0</v>
      </c>
      <c r="F125" s="71">
        <f>COUNTIF(A25:G25,"24")</f>
        <v>0</v>
      </c>
      <c r="G125" s="71">
        <f>COUNTIF(A28:G28,"24")</f>
        <v>0</v>
      </c>
      <c r="H125" s="71">
        <f>COUNTIF(A31:G31,"24")</f>
        <v>0</v>
      </c>
      <c r="I125" s="71">
        <f>COUNTIF(A34:G34,"24")</f>
        <v>0</v>
      </c>
      <c r="J125" s="71">
        <f>COUNTIF(A37:G37,"24")</f>
        <v>0</v>
      </c>
      <c r="K125" s="71">
        <f>COUNTIF(A40:G40,"24")</f>
        <v>0</v>
      </c>
      <c r="L125" s="71">
        <f>COUNTIF(A43:G43,"24")</f>
        <v>0</v>
      </c>
      <c r="M125" s="71">
        <f>COUNTIF(A46:G46,"24")</f>
        <v>0</v>
      </c>
      <c r="N125" s="71">
        <f>COUNTIF(A49:G49,"24")</f>
        <v>0</v>
      </c>
      <c r="O125" s="173">
        <f>SUM(A125:N125)</f>
        <v>0</v>
      </c>
      <c r="P125" s="175">
        <f>O125/90</f>
        <v>0</v>
      </c>
      <c r="Q125" s="71"/>
      <c r="R125" s="19"/>
      <c r="S125" s="19"/>
      <c r="T125" s="19"/>
      <c r="U125" s="19"/>
      <c r="V125" s="19"/>
      <c r="W125" s="19"/>
      <c r="X125" s="19"/>
      <c r="Y125" s="21"/>
      <c r="Z125" s="23"/>
      <c r="AB125" s="17"/>
    </row>
    <row r="126" spans="1:28" ht="25.5" x14ac:dyDescent="0.2">
      <c r="A126" s="71" t="s">
        <v>0</v>
      </c>
      <c r="B126" s="71"/>
      <c r="C126" s="71"/>
      <c r="D126" s="71"/>
      <c r="E126" s="71"/>
      <c r="F126" s="71"/>
      <c r="G126" s="71"/>
      <c r="H126" s="71"/>
      <c r="I126" s="71"/>
      <c r="J126" s="71"/>
      <c r="K126" s="71"/>
      <c r="L126" s="71"/>
      <c r="M126" s="71"/>
      <c r="N126" s="71"/>
      <c r="O126" s="174" t="s">
        <v>95</v>
      </c>
      <c r="P126" s="174">
        <v>25</v>
      </c>
      <c r="Q126" s="71"/>
      <c r="R126" s="19"/>
      <c r="S126" s="19"/>
      <c r="T126" s="19"/>
      <c r="U126" s="19"/>
      <c r="V126" s="19"/>
      <c r="W126" s="19"/>
      <c r="X126" s="19"/>
      <c r="Y126" s="22"/>
      <c r="Z126" s="22"/>
      <c r="AB126" s="17"/>
    </row>
    <row r="127" spans="1:28" x14ac:dyDescent="0.2">
      <c r="A127" s="71">
        <f>COUNTIF(A10:G10,"25")</f>
        <v>0</v>
      </c>
      <c r="B127" s="71">
        <f>COUNTIF(A13:G13,"25")</f>
        <v>0</v>
      </c>
      <c r="C127" s="71">
        <f>COUNTIF(A16:G16,"25")</f>
        <v>0</v>
      </c>
      <c r="D127" s="71">
        <f>COUNTIF(A19:G19,"25")</f>
        <v>0</v>
      </c>
      <c r="E127" s="71">
        <f>COUNTIF(A22:G22,"25")</f>
        <v>0</v>
      </c>
      <c r="F127" s="71">
        <f>COUNTIF(A25:G25,"25")</f>
        <v>0</v>
      </c>
      <c r="G127" s="71">
        <f>COUNTIF(A28:G28,"25")</f>
        <v>0</v>
      </c>
      <c r="H127" s="71">
        <f>COUNTIF(A31:G31,"25")</f>
        <v>0</v>
      </c>
      <c r="I127" s="71">
        <f>COUNTIF(A34:G34,"25")</f>
        <v>0</v>
      </c>
      <c r="J127" s="71">
        <f>COUNTIF(A37:G37,"25")</f>
        <v>0</v>
      </c>
      <c r="K127" s="71">
        <f>COUNTIF(A40:G40,"25")</f>
        <v>0</v>
      </c>
      <c r="L127" s="71">
        <f>COUNTIF(A43:G43,"25")</f>
        <v>0</v>
      </c>
      <c r="M127" s="71">
        <f>COUNTIF(A46:G46,"25")</f>
        <v>0</v>
      </c>
      <c r="N127" s="71">
        <f>COUNTIF(A49:G49,"25")</f>
        <v>0</v>
      </c>
      <c r="O127" s="173">
        <f>SUM(A127:N127)</f>
        <v>0</v>
      </c>
      <c r="P127" s="175">
        <f>O127/90</f>
        <v>0</v>
      </c>
      <c r="Q127" s="71"/>
      <c r="R127" s="19"/>
      <c r="S127" s="19"/>
      <c r="T127" s="19"/>
      <c r="U127" s="19"/>
      <c r="V127" s="19"/>
      <c r="W127" s="19"/>
      <c r="X127" s="19"/>
      <c r="Y127" s="21"/>
      <c r="Z127" s="23"/>
      <c r="AB127" s="17"/>
    </row>
    <row r="128" spans="1:28" ht="25.5" x14ac:dyDescent="0.2">
      <c r="A128" s="71" t="s">
        <v>1</v>
      </c>
      <c r="B128" s="71"/>
      <c r="C128" s="71"/>
      <c r="D128" s="71"/>
      <c r="E128" s="71"/>
      <c r="F128" s="71"/>
      <c r="G128" s="71"/>
      <c r="H128" s="71"/>
      <c r="I128" s="71"/>
      <c r="J128" s="71"/>
      <c r="K128" s="71"/>
      <c r="L128" s="71"/>
      <c r="M128" s="71"/>
      <c r="N128" s="71"/>
      <c r="O128" s="174" t="s">
        <v>96</v>
      </c>
      <c r="P128" s="174">
        <v>26</v>
      </c>
      <c r="Q128" s="71"/>
      <c r="R128" s="19"/>
      <c r="S128" s="19"/>
      <c r="T128" s="19"/>
      <c r="U128" s="19"/>
      <c r="V128" s="19"/>
      <c r="W128" s="19"/>
      <c r="X128" s="19"/>
      <c r="Y128" s="22"/>
      <c r="Z128" s="22"/>
      <c r="AB128" s="17"/>
    </row>
    <row r="129" spans="1:28" x14ac:dyDescent="0.2">
      <c r="A129" s="71">
        <f>COUNTIF(A10:G10,"26")</f>
        <v>0</v>
      </c>
      <c r="B129" s="71">
        <f>COUNTIF(A13:G13,"26")</f>
        <v>0</v>
      </c>
      <c r="C129" s="71">
        <f>COUNTIF(A16:G16,"26")</f>
        <v>0</v>
      </c>
      <c r="D129" s="71">
        <f>COUNTIF(A19:G19,"26")</f>
        <v>0</v>
      </c>
      <c r="E129" s="71">
        <f>COUNTIF(A22:G22,"26")</f>
        <v>0</v>
      </c>
      <c r="F129" s="71">
        <f>COUNTIF(A25:G25,"26")</f>
        <v>0</v>
      </c>
      <c r="G129" s="71">
        <f>COUNTIF(A28:G28,"26")</f>
        <v>0</v>
      </c>
      <c r="H129" s="71">
        <f>COUNTIF(A31:G31,"26")</f>
        <v>0</v>
      </c>
      <c r="I129" s="71">
        <f>COUNTIF(A34:G34,"26")</f>
        <v>0</v>
      </c>
      <c r="J129" s="71">
        <f>COUNTIF(A37:G37,"26")</f>
        <v>0</v>
      </c>
      <c r="K129" s="71">
        <f>COUNTIF(A40:G40,"26")</f>
        <v>0</v>
      </c>
      <c r="L129" s="71">
        <f>COUNTIF(A43:G43,"26")</f>
        <v>0</v>
      </c>
      <c r="M129" s="71">
        <f>COUNTIF(A46:G46,"26")</f>
        <v>0</v>
      </c>
      <c r="N129" s="71">
        <f>COUNTIF(A49:G49,"26")</f>
        <v>0</v>
      </c>
      <c r="O129" s="173">
        <f>SUM(A129:N129)</f>
        <v>0</v>
      </c>
      <c r="P129" s="175">
        <f>O129/90</f>
        <v>0</v>
      </c>
      <c r="Q129" s="71"/>
      <c r="R129" s="19"/>
      <c r="S129" s="19"/>
      <c r="T129" s="19"/>
      <c r="U129" s="19"/>
      <c r="V129" s="19"/>
      <c r="W129" s="19"/>
      <c r="X129" s="19"/>
      <c r="Y129" s="21"/>
      <c r="Z129" s="23"/>
      <c r="AB129" s="17"/>
    </row>
    <row r="130" spans="1:28" ht="25.5" x14ac:dyDescent="0.2">
      <c r="A130" s="71" t="s">
        <v>2</v>
      </c>
      <c r="B130" s="71"/>
      <c r="C130" s="71"/>
      <c r="D130" s="71"/>
      <c r="E130" s="71"/>
      <c r="F130" s="71"/>
      <c r="G130" s="71"/>
      <c r="H130" s="71"/>
      <c r="I130" s="71"/>
      <c r="J130" s="71"/>
      <c r="K130" s="71"/>
      <c r="L130" s="71"/>
      <c r="M130" s="71"/>
      <c r="N130" s="71"/>
      <c r="O130" s="174" t="s">
        <v>97</v>
      </c>
      <c r="P130" s="174">
        <v>27</v>
      </c>
      <c r="Q130" s="71"/>
      <c r="R130" s="19"/>
      <c r="S130" s="19"/>
      <c r="T130" s="19"/>
      <c r="U130" s="19"/>
      <c r="V130" s="19"/>
      <c r="W130" s="19"/>
      <c r="X130" s="19"/>
      <c r="Y130" s="22"/>
      <c r="Z130" s="22"/>
      <c r="AB130" s="17"/>
    </row>
    <row r="131" spans="1:28" x14ac:dyDescent="0.2">
      <c r="A131" s="71">
        <f>COUNTIF(A10:G10,"27")</f>
        <v>0</v>
      </c>
      <c r="B131" s="71">
        <f>COUNTIF(A13:G13,"27")</f>
        <v>0</v>
      </c>
      <c r="C131" s="71">
        <f>COUNTIF(A16:G16,"27")</f>
        <v>0</v>
      </c>
      <c r="D131" s="71">
        <f>COUNTIF(A19:G19,"27")</f>
        <v>0</v>
      </c>
      <c r="E131" s="71">
        <f>COUNTIF(A22:G22,"27")</f>
        <v>0</v>
      </c>
      <c r="F131" s="71">
        <f>COUNTIF(A25:G25,"27")</f>
        <v>0</v>
      </c>
      <c r="G131" s="71">
        <f>COUNTIF(A28:G28,"27")</f>
        <v>0</v>
      </c>
      <c r="H131" s="71">
        <f>COUNTIF(A31:G31,"27")</f>
        <v>0</v>
      </c>
      <c r="I131" s="71">
        <f>COUNTIF(A34:G34,"27")</f>
        <v>0</v>
      </c>
      <c r="J131" s="71">
        <f>COUNTIF(A37:G37,"27")</f>
        <v>0</v>
      </c>
      <c r="K131" s="71">
        <f>COUNTIF(A40:G40,"27")</f>
        <v>0</v>
      </c>
      <c r="L131" s="71">
        <f>COUNTIF(A43:G43,"27")</f>
        <v>0</v>
      </c>
      <c r="M131" s="71">
        <f>COUNTIF(A46:G46,"27")</f>
        <v>0</v>
      </c>
      <c r="N131" s="71">
        <f>COUNTIF(A49:G49,"27")</f>
        <v>0</v>
      </c>
      <c r="O131" s="173">
        <f>SUM(A131:N131)</f>
        <v>0</v>
      </c>
      <c r="P131" s="175">
        <f>O131/90</f>
        <v>0</v>
      </c>
      <c r="Q131" s="71"/>
      <c r="R131" s="19"/>
      <c r="S131" s="19"/>
      <c r="T131" s="19"/>
      <c r="U131" s="19"/>
      <c r="V131" s="19"/>
      <c r="W131" s="19"/>
      <c r="X131" s="19"/>
      <c r="Y131" s="21"/>
      <c r="Z131" s="23"/>
      <c r="AB131" s="17"/>
    </row>
    <row r="132" spans="1:28" ht="25.5" x14ac:dyDescent="0.2">
      <c r="A132" s="71" t="s">
        <v>3</v>
      </c>
      <c r="B132" s="71"/>
      <c r="C132" s="71"/>
      <c r="D132" s="71"/>
      <c r="E132" s="71"/>
      <c r="F132" s="71"/>
      <c r="G132" s="71"/>
      <c r="H132" s="71"/>
      <c r="I132" s="71"/>
      <c r="J132" s="71"/>
      <c r="K132" s="71"/>
      <c r="L132" s="71"/>
      <c r="M132" s="71"/>
      <c r="N132" s="71"/>
      <c r="O132" s="174" t="s">
        <v>98</v>
      </c>
      <c r="P132" s="174">
        <v>28</v>
      </c>
      <c r="Q132" s="71"/>
      <c r="R132" s="19"/>
      <c r="S132" s="19"/>
      <c r="T132" s="19"/>
      <c r="U132" s="19"/>
      <c r="V132" s="19"/>
      <c r="W132" s="19"/>
      <c r="X132" s="19"/>
      <c r="Y132" s="22"/>
      <c r="Z132" s="22"/>
      <c r="AB132" s="17"/>
    </row>
    <row r="133" spans="1:28" x14ac:dyDescent="0.2">
      <c r="A133" s="71">
        <f>COUNTIF(A10:G10,"28")</f>
        <v>0</v>
      </c>
      <c r="B133" s="71">
        <f>COUNTIF(A13:G13,"28")</f>
        <v>0</v>
      </c>
      <c r="C133" s="71">
        <f>COUNTIF(A16:G16,"28")</f>
        <v>0</v>
      </c>
      <c r="D133" s="71">
        <f>COUNTIF(A19:G19,"28")</f>
        <v>0</v>
      </c>
      <c r="E133" s="71">
        <f>COUNTIF(A22:G22,"28")</f>
        <v>0</v>
      </c>
      <c r="F133" s="71">
        <f>COUNTIF(A25:G25,"28")</f>
        <v>0</v>
      </c>
      <c r="G133" s="71">
        <f>COUNTIF(A28:G28,"28")</f>
        <v>0</v>
      </c>
      <c r="H133" s="71">
        <f>COUNTIF(A31:G31,"28")</f>
        <v>0</v>
      </c>
      <c r="I133" s="71">
        <f>COUNTIF(A34:G34,"28")</f>
        <v>0</v>
      </c>
      <c r="J133" s="71">
        <f>COUNTIF(A37:G37,"28")</f>
        <v>0</v>
      </c>
      <c r="K133" s="71">
        <f>COUNTIF(A40:G40,"28")</f>
        <v>0</v>
      </c>
      <c r="L133" s="71">
        <f>COUNTIF(A43:G43,"28")</f>
        <v>0</v>
      </c>
      <c r="M133" s="71">
        <f>COUNTIF(A46:G46,"28")</f>
        <v>0</v>
      </c>
      <c r="N133" s="71">
        <f>COUNTIF(A49:G49,"28")</f>
        <v>0</v>
      </c>
      <c r="O133" s="173">
        <f>SUM(A133:N133)</f>
        <v>0</v>
      </c>
      <c r="P133" s="175">
        <f>O133/90</f>
        <v>0</v>
      </c>
      <c r="Q133" s="71"/>
      <c r="R133" s="19"/>
      <c r="S133" s="19"/>
      <c r="T133" s="19"/>
      <c r="U133" s="19"/>
      <c r="V133" s="19"/>
      <c r="W133" s="19"/>
      <c r="X133" s="19"/>
      <c r="Y133" s="21"/>
      <c r="Z133" s="23"/>
      <c r="AB133" s="17"/>
    </row>
    <row r="134" spans="1:28" ht="25.5" x14ac:dyDescent="0.2">
      <c r="A134" s="71" t="s">
        <v>4</v>
      </c>
      <c r="B134" s="71"/>
      <c r="C134" s="71"/>
      <c r="D134" s="71"/>
      <c r="E134" s="71"/>
      <c r="F134" s="71"/>
      <c r="G134" s="71"/>
      <c r="H134" s="71"/>
      <c r="I134" s="71"/>
      <c r="J134" s="71"/>
      <c r="K134" s="71"/>
      <c r="L134" s="71"/>
      <c r="M134" s="71"/>
      <c r="N134" s="71"/>
      <c r="O134" s="174" t="s">
        <v>99</v>
      </c>
      <c r="P134" s="174">
        <v>29</v>
      </c>
      <c r="Q134" s="71"/>
      <c r="R134" s="19"/>
      <c r="S134" s="19"/>
      <c r="T134" s="19"/>
      <c r="U134" s="19"/>
      <c r="V134" s="19"/>
      <c r="W134" s="19"/>
      <c r="X134" s="19"/>
      <c r="Y134" s="22"/>
      <c r="Z134" s="22"/>
      <c r="AB134" s="17"/>
    </row>
    <row r="135" spans="1:28" x14ac:dyDescent="0.2">
      <c r="A135" s="71">
        <f>COUNTIF(A10:G10,"29")</f>
        <v>0</v>
      </c>
      <c r="B135" s="71">
        <f>COUNTIF(A13:G13,"29")</f>
        <v>0</v>
      </c>
      <c r="C135" s="71">
        <f>COUNTIF(A16:G16,"29")</f>
        <v>0</v>
      </c>
      <c r="D135" s="71">
        <f>COUNTIF(A19:G19,"29")</f>
        <v>0</v>
      </c>
      <c r="E135" s="71">
        <f>COUNTIF(A22:G22,"29")</f>
        <v>0</v>
      </c>
      <c r="F135" s="71">
        <f>COUNTIF(A25:G25,"29")</f>
        <v>0</v>
      </c>
      <c r="G135" s="71">
        <f>COUNTIF(A28:G28,"29")</f>
        <v>0</v>
      </c>
      <c r="H135" s="71">
        <f>COUNTIF(A31:G31,"29")</f>
        <v>0</v>
      </c>
      <c r="I135" s="71">
        <f>COUNTIF(A34:G34,"29")</f>
        <v>0</v>
      </c>
      <c r="J135" s="71">
        <f>COUNTIF(A37:G37,"29")</f>
        <v>0</v>
      </c>
      <c r="K135" s="71">
        <f>COUNTIF(A40:G40,"29")</f>
        <v>0</v>
      </c>
      <c r="L135" s="71">
        <f>COUNTIF(A43:G43,"29")</f>
        <v>0</v>
      </c>
      <c r="M135" s="71">
        <f>COUNTIF(A46:G46,"29")</f>
        <v>0</v>
      </c>
      <c r="N135" s="71">
        <f>COUNTIF(A49:G49,"29")</f>
        <v>0</v>
      </c>
      <c r="O135" s="173">
        <f>SUM(A135:N135)</f>
        <v>0</v>
      </c>
      <c r="P135" s="175">
        <f>O135/90</f>
        <v>0</v>
      </c>
      <c r="Q135" s="71"/>
      <c r="R135" s="19"/>
      <c r="S135" s="19"/>
      <c r="T135" s="19"/>
      <c r="U135" s="19"/>
      <c r="V135" s="19"/>
      <c r="W135" s="19"/>
      <c r="X135" s="19"/>
      <c r="Y135" s="21"/>
      <c r="Z135" s="23"/>
      <c r="AB135" s="17"/>
    </row>
    <row r="136" spans="1:28" ht="25.5" x14ac:dyDescent="0.2">
      <c r="A136" s="71" t="s">
        <v>5</v>
      </c>
      <c r="B136" s="71"/>
      <c r="C136" s="71"/>
      <c r="D136" s="71"/>
      <c r="E136" s="71"/>
      <c r="F136" s="71"/>
      <c r="G136" s="71"/>
      <c r="H136" s="71"/>
      <c r="I136" s="71"/>
      <c r="J136" s="71"/>
      <c r="K136" s="71"/>
      <c r="L136" s="71"/>
      <c r="M136" s="71"/>
      <c r="N136" s="71"/>
      <c r="O136" s="174" t="s">
        <v>57</v>
      </c>
      <c r="P136" s="174">
        <v>30</v>
      </c>
      <c r="Q136" s="71"/>
      <c r="R136" s="19"/>
      <c r="S136" s="19"/>
      <c r="T136" s="19"/>
      <c r="U136" s="19"/>
      <c r="V136" s="19"/>
      <c r="W136" s="19"/>
      <c r="X136" s="19"/>
      <c r="Y136" s="22"/>
      <c r="Z136" s="22"/>
      <c r="AB136" s="17"/>
    </row>
    <row r="137" spans="1:28" x14ac:dyDescent="0.2">
      <c r="A137" s="71">
        <f>COUNTIF(A10:G10,"30")</f>
        <v>0</v>
      </c>
      <c r="B137" s="71">
        <f>COUNTIF(A13:G13,"30")</f>
        <v>0</v>
      </c>
      <c r="C137" s="71">
        <f>COUNTIF(A16:G16,"30")</f>
        <v>0</v>
      </c>
      <c r="D137" s="71">
        <f>COUNTIF(A19:G19,"30")</f>
        <v>0</v>
      </c>
      <c r="E137" s="71">
        <f>COUNTIF(A22:G22,"30")</f>
        <v>0</v>
      </c>
      <c r="F137" s="71">
        <f>COUNTIF(A25:G25,"30")</f>
        <v>0</v>
      </c>
      <c r="G137" s="71">
        <f>COUNTIF(A28:G28,"30")</f>
        <v>0</v>
      </c>
      <c r="H137" s="71">
        <f>COUNTIF(A31:G31,"30")</f>
        <v>0</v>
      </c>
      <c r="I137" s="71">
        <f>COUNTIF(A34:G34,"30")</f>
        <v>0</v>
      </c>
      <c r="J137" s="71">
        <f>COUNTIF(A37:G37,"30")</f>
        <v>0</v>
      </c>
      <c r="K137" s="71">
        <f>COUNTIF(A40:G40,"30")</f>
        <v>0</v>
      </c>
      <c r="L137" s="71">
        <f>COUNTIF(A43:G43,"30")</f>
        <v>0</v>
      </c>
      <c r="M137" s="71">
        <f>COUNTIF(A46:G46,"30")</f>
        <v>0</v>
      </c>
      <c r="N137" s="71">
        <f>COUNTIF(A49:G49,"30")</f>
        <v>0</v>
      </c>
      <c r="O137" s="173">
        <f>SUM(A137:N137)</f>
        <v>0</v>
      </c>
      <c r="P137" s="175">
        <f>O137/90</f>
        <v>0</v>
      </c>
      <c r="Q137" s="71"/>
      <c r="R137" s="19"/>
      <c r="S137" s="19"/>
      <c r="T137" s="19"/>
      <c r="U137" s="19"/>
      <c r="V137" s="19"/>
      <c r="W137" s="19"/>
      <c r="X137" s="19"/>
      <c r="Y137" s="21"/>
      <c r="Z137" s="23"/>
      <c r="AB137" s="17"/>
    </row>
    <row r="138" spans="1:28" ht="25.5" x14ac:dyDescent="0.2">
      <c r="A138" s="71" t="s">
        <v>6</v>
      </c>
      <c r="B138" s="71"/>
      <c r="C138" s="71"/>
      <c r="D138" s="71"/>
      <c r="E138" s="71"/>
      <c r="F138" s="71"/>
      <c r="G138" s="71"/>
      <c r="H138" s="71"/>
      <c r="I138" s="71"/>
      <c r="J138" s="71"/>
      <c r="K138" s="71"/>
      <c r="L138" s="71"/>
      <c r="M138" s="71"/>
      <c r="N138" s="71"/>
      <c r="O138" s="174" t="s">
        <v>58</v>
      </c>
      <c r="P138" s="174">
        <v>31</v>
      </c>
      <c r="Q138" s="71"/>
      <c r="R138" s="19"/>
      <c r="S138" s="19"/>
      <c r="T138" s="19"/>
      <c r="U138" s="19"/>
      <c r="V138" s="19"/>
      <c r="W138" s="19"/>
      <c r="X138" s="19"/>
      <c r="Y138" s="22"/>
      <c r="Z138" s="22"/>
      <c r="AB138" s="17"/>
    </row>
    <row r="139" spans="1:28" x14ac:dyDescent="0.2">
      <c r="A139" s="71">
        <f>COUNTIF(A10:G10,"31")</f>
        <v>0</v>
      </c>
      <c r="B139" s="71">
        <f>COUNTIF(A13:G13,"31")</f>
        <v>0</v>
      </c>
      <c r="C139" s="71">
        <f>COUNTIF(A16:G16,"31")</f>
        <v>0</v>
      </c>
      <c r="D139" s="71">
        <f>COUNTIF(A19:G19,"31")</f>
        <v>0</v>
      </c>
      <c r="E139" s="71">
        <f>COUNTIF(A22:G22,"31")</f>
        <v>0</v>
      </c>
      <c r="F139" s="71">
        <f>COUNTIF(A25:G25,"31")</f>
        <v>0</v>
      </c>
      <c r="G139" s="71">
        <f>COUNTIF(A28:G28,"31")</f>
        <v>0</v>
      </c>
      <c r="H139" s="71">
        <f>COUNTIF(A31:G31,"31")</f>
        <v>0</v>
      </c>
      <c r="I139" s="71">
        <f>COUNTIF(A34:G34,"31")</f>
        <v>0</v>
      </c>
      <c r="J139" s="71">
        <f>COUNTIF(A37:G37,"31")</f>
        <v>0</v>
      </c>
      <c r="K139" s="71">
        <f>COUNTIF(A40:G40,"31")</f>
        <v>0</v>
      </c>
      <c r="L139" s="71">
        <f>COUNTIF(A43:G43,"31")</f>
        <v>0</v>
      </c>
      <c r="M139" s="71">
        <f>COUNTIF(A46:G46,"31")</f>
        <v>0</v>
      </c>
      <c r="N139" s="71">
        <f>COUNTIF(A49:G49,"31")</f>
        <v>0</v>
      </c>
      <c r="O139" s="173">
        <f>SUM(A139:N139)</f>
        <v>0</v>
      </c>
      <c r="P139" s="175">
        <f>O139/90</f>
        <v>0</v>
      </c>
      <c r="Q139" s="71"/>
      <c r="R139" s="19"/>
      <c r="S139" s="19"/>
      <c r="T139" s="19"/>
      <c r="U139" s="19"/>
      <c r="V139" s="19"/>
      <c r="W139" s="19"/>
      <c r="X139" s="19"/>
      <c r="Y139" s="21"/>
      <c r="Z139" s="23"/>
      <c r="AB139" s="17"/>
    </row>
    <row r="140" spans="1:28" ht="25.5" x14ac:dyDescent="0.2">
      <c r="A140" s="71" t="s">
        <v>7</v>
      </c>
      <c r="B140" s="71"/>
      <c r="C140" s="71"/>
      <c r="D140" s="71"/>
      <c r="E140" s="71"/>
      <c r="F140" s="71"/>
      <c r="G140" s="71"/>
      <c r="H140" s="71"/>
      <c r="I140" s="71"/>
      <c r="J140" s="71"/>
      <c r="K140" s="71"/>
      <c r="L140" s="71"/>
      <c r="M140" s="71"/>
      <c r="N140" s="71"/>
      <c r="O140" s="174" t="s">
        <v>59</v>
      </c>
      <c r="P140" s="174">
        <v>32</v>
      </c>
      <c r="Q140" s="71"/>
      <c r="R140" s="19"/>
      <c r="S140" s="19"/>
      <c r="T140" s="19"/>
      <c r="U140" s="19"/>
      <c r="V140" s="19"/>
      <c r="W140" s="19"/>
      <c r="X140" s="19"/>
      <c r="Y140" s="22"/>
      <c r="Z140" s="22"/>
      <c r="AB140" s="17"/>
    </row>
    <row r="141" spans="1:28" x14ac:dyDescent="0.2">
      <c r="A141" s="71">
        <f>COUNTIF(A10:G10,"32")</f>
        <v>0</v>
      </c>
      <c r="B141" s="71">
        <f>COUNTIF(A13:G13,"32")</f>
        <v>0</v>
      </c>
      <c r="C141" s="71">
        <f>COUNTIF(A16:G16,"32")</f>
        <v>0</v>
      </c>
      <c r="D141" s="71">
        <f>COUNTIF(A19:G19,"32")</f>
        <v>0</v>
      </c>
      <c r="E141" s="71">
        <f>COUNTIF(A22:G22,"32")</f>
        <v>0</v>
      </c>
      <c r="F141" s="71">
        <f>COUNTIF(A25:G25,"32")</f>
        <v>0</v>
      </c>
      <c r="G141" s="71">
        <f>COUNTIF(A28:G28,"32")</f>
        <v>0</v>
      </c>
      <c r="H141" s="71">
        <f>COUNTIF(A31:G31,"32")</f>
        <v>0</v>
      </c>
      <c r="I141" s="71">
        <f>COUNTIF(A34:G34,"32")</f>
        <v>0</v>
      </c>
      <c r="J141" s="71">
        <f>COUNTIF(A37:G37,"32")</f>
        <v>0</v>
      </c>
      <c r="K141" s="71">
        <f>COUNTIF(A40:G40,"32")</f>
        <v>0</v>
      </c>
      <c r="L141" s="71">
        <f>COUNTIF(A43:G43,"32")</f>
        <v>0</v>
      </c>
      <c r="M141" s="71">
        <f>COUNTIF(A46:G46,"32")</f>
        <v>0</v>
      </c>
      <c r="N141" s="71">
        <f>COUNTIF(A49:G49,"32")</f>
        <v>0</v>
      </c>
      <c r="O141" s="173">
        <f>SUM(A141:N141)</f>
        <v>0</v>
      </c>
      <c r="P141" s="175">
        <f>O141/90</f>
        <v>0</v>
      </c>
      <c r="Q141" s="71"/>
      <c r="R141" s="19"/>
      <c r="S141" s="19"/>
      <c r="T141" s="19"/>
      <c r="U141" s="19"/>
      <c r="V141" s="19"/>
      <c r="W141" s="19"/>
      <c r="X141" s="19"/>
      <c r="Y141" s="21"/>
      <c r="Z141" s="23"/>
      <c r="AB141" s="17"/>
    </row>
    <row r="142" spans="1:28" ht="25.5" x14ac:dyDescent="0.2">
      <c r="A142" s="71" t="s">
        <v>8</v>
      </c>
      <c r="B142" s="71"/>
      <c r="C142" s="71"/>
      <c r="D142" s="71"/>
      <c r="E142" s="71"/>
      <c r="F142" s="71"/>
      <c r="G142" s="71"/>
      <c r="H142" s="71"/>
      <c r="I142" s="71"/>
      <c r="J142" s="71"/>
      <c r="K142" s="71"/>
      <c r="L142" s="71"/>
      <c r="M142" s="71"/>
      <c r="N142" s="71"/>
      <c r="O142" s="174" t="s">
        <v>60</v>
      </c>
      <c r="P142" s="174">
        <v>33</v>
      </c>
      <c r="Q142" s="71"/>
      <c r="R142" s="19"/>
      <c r="S142" s="19"/>
      <c r="T142" s="19"/>
      <c r="U142" s="19"/>
      <c r="V142" s="19"/>
      <c r="W142" s="19"/>
      <c r="X142" s="19"/>
      <c r="Y142" s="22"/>
      <c r="Z142" s="22"/>
      <c r="AB142" s="17"/>
    </row>
    <row r="143" spans="1:28" x14ac:dyDescent="0.2">
      <c r="A143" s="71">
        <f>COUNTIF(A10:G10,"33")</f>
        <v>0</v>
      </c>
      <c r="B143" s="71">
        <f>COUNTIF(A13:G13,"33")</f>
        <v>0</v>
      </c>
      <c r="C143" s="71">
        <f>COUNTIF(A16:G16,"33")</f>
        <v>0</v>
      </c>
      <c r="D143" s="71">
        <f>COUNTIF(A19:G19,"33")</f>
        <v>0</v>
      </c>
      <c r="E143" s="71">
        <f>COUNTIF(A22:G22,"33")</f>
        <v>0</v>
      </c>
      <c r="F143" s="71">
        <f>COUNTIF(A25:G25,"33")</f>
        <v>0</v>
      </c>
      <c r="G143" s="71">
        <f>COUNTIF(A28:G28,"33")</f>
        <v>0</v>
      </c>
      <c r="H143" s="71">
        <f>COUNTIF(A31:G31,"33")</f>
        <v>0</v>
      </c>
      <c r="I143" s="71">
        <f>COUNTIF(A34:G34,"33")</f>
        <v>0</v>
      </c>
      <c r="J143" s="71">
        <f>COUNTIF(A37:G37,"33")</f>
        <v>0</v>
      </c>
      <c r="K143" s="71">
        <f>COUNTIF(A40:G40,"33")</f>
        <v>0</v>
      </c>
      <c r="L143" s="71">
        <f>COUNTIF(A43:G43,"33")</f>
        <v>0</v>
      </c>
      <c r="M143" s="71">
        <f>COUNTIF(A46:G46,"33")</f>
        <v>0</v>
      </c>
      <c r="N143" s="71">
        <f>COUNTIF(A49:G49,"33")</f>
        <v>0</v>
      </c>
      <c r="O143" s="173">
        <f>SUM(A143:N143)</f>
        <v>0</v>
      </c>
      <c r="P143" s="175">
        <f>O143/90</f>
        <v>0</v>
      </c>
      <c r="Q143" s="71"/>
      <c r="R143" s="19"/>
      <c r="S143" s="19"/>
      <c r="T143" s="19"/>
      <c r="U143" s="19"/>
      <c r="V143" s="19"/>
      <c r="W143" s="19"/>
      <c r="X143" s="19"/>
      <c r="Y143" s="21"/>
      <c r="Z143" s="23"/>
      <c r="AB143" s="17"/>
    </row>
    <row r="144" spans="1:28" ht="25.5" x14ac:dyDescent="0.2">
      <c r="A144" s="71" t="s">
        <v>9</v>
      </c>
      <c r="B144" s="71"/>
      <c r="C144" s="71"/>
      <c r="D144" s="71"/>
      <c r="E144" s="71"/>
      <c r="F144" s="71"/>
      <c r="G144" s="71"/>
      <c r="H144" s="71"/>
      <c r="I144" s="71"/>
      <c r="J144" s="71"/>
      <c r="K144" s="71"/>
      <c r="L144" s="71"/>
      <c r="M144" s="71"/>
      <c r="N144" s="71"/>
      <c r="O144" s="174" t="s">
        <v>61</v>
      </c>
      <c r="P144" s="174">
        <v>34</v>
      </c>
      <c r="Q144" s="71"/>
      <c r="R144" s="19"/>
      <c r="S144" s="19"/>
      <c r="T144" s="19"/>
      <c r="U144" s="19"/>
      <c r="V144" s="19"/>
      <c r="W144" s="19"/>
      <c r="X144" s="19"/>
      <c r="Y144" s="22"/>
      <c r="Z144" s="22"/>
      <c r="AB144" s="17"/>
    </row>
    <row r="145" spans="1:28" x14ac:dyDescent="0.2">
      <c r="A145" s="71">
        <f>COUNTIF(A10:G10,"34")</f>
        <v>0</v>
      </c>
      <c r="B145" s="71">
        <f>COUNTIF(A13:G13,"34")</f>
        <v>0</v>
      </c>
      <c r="C145" s="71">
        <f>COUNTIF(A16:G16,"34")</f>
        <v>0</v>
      </c>
      <c r="D145" s="71">
        <f>COUNTIF(A19:G19,"34")</f>
        <v>0</v>
      </c>
      <c r="E145" s="71">
        <f>COUNTIF(A22:G22,"34")</f>
        <v>0</v>
      </c>
      <c r="F145" s="71">
        <f>COUNTIF(A25:G25,"34")</f>
        <v>0</v>
      </c>
      <c r="G145" s="71">
        <f>COUNTIF(A28:G28,"34")</f>
        <v>0</v>
      </c>
      <c r="H145" s="71">
        <f>COUNTIF(A31:G31,"34")</f>
        <v>0</v>
      </c>
      <c r="I145" s="71">
        <f>COUNTIF(A34:G34,"34")</f>
        <v>0</v>
      </c>
      <c r="J145" s="71">
        <f>COUNTIF(A37:G37,"34")</f>
        <v>0</v>
      </c>
      <c r="K145" s="71">
        <f>COUNTIF(A40:G40,"34")</f>
        <v>0</v>
      </c>
      <c r="L145" s="71">
        <f>COUNTIF(A43:G43,"34")</f>
        <v>0</v>
      </c>
      <c r="M145" s="71">
        <f>COUNTIF(A46:G46,"34")</f>
        <v>0</v>
      </c>
      <c r="N145" s="71">
        <f>COUNTIF(A49:G49,"34")</f>
        <v>0</v>
      </c>
      <c r="O145" s="173">
        <f>SUM(A145:N145)</f>
        <v>0</v>
      </c>
      <c r="P145" s="175">
        <f>O145/90</f>
        <v>0</v>
      </c>
      <c r="Q145" s="71"/>
      <c r="R145" s="19"/>
      <c r="S145" s="19"/>
      <c r="T145" s="19"/>
      <c r="U145" s="19"/>
      <c r="V145" s="19"/>
      <c r="W145" s="19"/>
      <c r="X145" s="19"/>
      <c r="Y145" s="21"/>
      <c r="Z145" s="23"/>
      <c r="AB145" s="17"/>
    </row>
    <row r="146" spans="1:28" ht="25.5" x14ac:dyDescent="0.2">
      <c r="A146" s="177" t="s">
        <v>10</v>
      </c>
      <c r="B146" s="71"/>
      <c r="C146" s="71"/>
      <c r="D146" s="71"/>
      <c r="E146" s="71"/>
      <c r="F146" s="71"/>
      <c r="G146" s="71"/>
      <c r="H146" s="71"/>
      <c r="I146" s="71"/>
      <c r="J146" s="71"/>
      <c r="K146" s="71"/>
      <c r="L146" s="71"/>
      <c r="M146" s="71"/>
      <c r="N146" s="71"/>
      <c r="O146" s="174" t="s">
        <v>62</v>
      </c>
      <c r="P146" s="174">
        <v>35</v>
      </c>
      <c r="Q146" s="71"/>
      <c r="R146" s="19"/>
      <c r="S146" s="19"/>
      <c r="T146" s="19"/>
      <c r="U146" s="19"/>
      <c r="V146" s="19"/>
      <c r="W146" s="19"/>
      <c r="X146" s="19"/>
      <c r="Y146" s="22"/>
      <c r="Z146" s="22"/>
      <c r="AB146" s="17"/>
    </row>
    <row r="147" spans="1:28" x14ac:dyDescent="0.2">
      <c r="A147" s="71">
        <f>COUNTIF(A10:G10,"35")</f>
        <v>0</v>
      </c>
      <c r="B147" s="71">
        <f>COUNTIF(A13:G13,"35")</f>
        <v>0</v>
      </c>
      <c r="C147" s="71">
        <f>COUNTIF(A16:G16,"35")</f>
        <v>0</v>
      </c>
      <c r="D147" s="71">
        <f>COUNTIF(A19:G19,"35")</f>
        <v>0</v>
      </c>
      <c r="E147" s="71">
        <f>COUNTIF(A22:G22,"35")</f>
        <v>0</v>
      </c>
      <c r="F147" s="71">
        <f>COUNTIF(A25:G25,"35")</f>
        <v>0</v>
      </c>
      <c r="G147" s="71">
        <f>COUNTIF(A28:G28,"35")</f>
        <v>0</v>
      </c>
      <c r="H147" s="71">
        <f>COUNTIF(A31:G31,"35")</f>
        <v>0</v>
      </c>
      <c r="I147" s="71">
        <f>COUNTIF(A34:G34,"35")</f>
        <v>0</v>
      </c>
      <c r="J147" s="71">
        <f>COUNTIF(A37:G37,"35")</f>
        <v>0</v>
      </c>
      <c r="K147" s="71">
        <f>COUNTIF(A40:G40,"35")</f>
        <v>0</v>
      </c>
      <c r="L147" s="71">
        <f>COUNTIF(A43:G43,"35")</f>
        <v>0</v>
      </c>
      <c r="M147" s="71">
        <f>COUNTIF(A46:G46,"35")</f>
        <v>0</v>
      </c>
      <c r="N147" s="71">
        <f>COUNTIF(A49:G49,"35")</f>
        <v>0</v>
      </c>
      <c r="O147" s="173">
        <f>SUM(A147:N147)</f>
        <v>0</v>
      </c>
      <c r="P147" s="175">
        <f>O147/90</f>
        <v>0</v>
      </c>
      <c r="Q147" s="71"/>
      <c r="R147" s="19"/>
      <c r="S147" s="19"/>
      <c r="T147" s="19"/>
      <c r="U147" s="19"/>
      <c r="V147" s="19"/>
      <c r="W147" s="19"/>
      <c r="X147" s="19"/>
      <c r="Y147" s="21"/>
      <c r="Z147" s="23"/>
      <c r="AB147" s="17"/>
    </row>
    <row r="148" spans="1:28" ht="25.5" x14ac:dyDescent="0.2">
      <c r="A148" s="71" t="s">
        <v>11</v>
      </c>
      <c r="B148" s="71"/>
      <c r="C148" s="71"/>
      <c r="D148" s="71"/>
      <c r="E148" s="71"/>
      <c r="F148" s="71"/>
      <c r="G148" s="71"/>
      <c r="H148" s="71"/>
      <c r="I148" s="71"/>
      <c r="J148" s="71"/>
      <c r="K148" s="71"/>
      <c r="L148" s="71"/>
      <c r="M148" s="71"/>
      <c r="N148" s="71"/>
      <c r="O148" s="174" t="s">
        <v>63</v>
      </c>
      <c r="P148" s="174">
        <v>36</v>
      </c>
      <c r="Q148" s="71"/>
      <c r="R148" s="19"/>
      <c r="S148" s="19"/>
      <c r="T148" s="19"/>
      <c r="U148" s="19"/>
      <c r="V148" s="19"/>
      <c r="W148" s="19"/>
      <c r="X148" s="19"/>
      <c r="Y148" s="22"/>
      <c r="Z148" s="22"/>
      <c r="AB148" s="17"/>
    </row>
    <row r="149" spans="1:28" x14ac:dyDescent="0.2">
      <c r="A149" s="71">
        <f>COUNTIF(A10:G10,"36")</f>
        <v>0</v>
      </c>
      <c r="B149" s="71">
        <f>COUNTIF(A13:G13,"36")</f>
        <v>0</v>
      </c>
      <c r="C149" s="71">
        <f>COUNTIF(A16:G16,"36")</f>
        <v>0</v>
      </c>
      <c r="D149" s="71">
        <f>COUNTIF(A19:G19,"36")</f>
        <v>0</v>
      </c>
      <c r="E149" s="71">
        <f>COUNTIF(A22:G22,"36")</f>
        <v>0</v>
      </c>
      <c r="F149" s="71">
        <f>COUNTIF(A25:G25,"36")</f>
        <v>0</v>
      </c>
      <c r="G149" s="71">
        <f>COUNTIF(A28:G28,"36")</f>
        <v>0</v>
      </c>
      <c r="H149" s="71">
        <f>COUNTIF(A31:G31,"36")</f>
        <v>0</v>
      </c>
      <c r="I149" s="71">
        <f>COUNTIF(A34:G34,"36")</f>
        <v>0</v>
      </c>
      <c r="J149" s="71">
        <f>COUNTIF(A37:G37,"36")</f>
        <v>0</v>
      </c>
      <c r="K149" s="71">
        <f>COUNTIF(A40:G40,"36")</f>
        <v>0</v>
      </c>
      <c r="L149" s="71">
        <f>COUNTIF(A43:G43,"36")</f>
        <v>0</v>
      </c>
      <c r="M149" s="71">
        <f>COUNTIF(A46:G46,"36")</f>
        <v>0</v>
      </c>
      <c r="N149" s="71">
        <f>COUNTIF(A49:G49,"36")</f>
        <v>0</v>
      </c>
      <c r="O149" s="173">
        <f>SUM(A149:N149)</f>
        <v>0</v>
      </c>
      <c r="P149" s="175">
        <f>O149/90</f>
        <v>0</v>
      </c>
      <c r="Q149" s="71"/>
      <c r="R149" s="19"/>
      <c r="S149" s="19"/>
      <c r="T149" s="19"/>
      <c r="U149" s="19"/>
      <c r="V149" s="19"/>
      <c r="W149" s="19"/>
      <c r="X149" s="19"/>
      <c r="Y149" s="21"/>
      <c r="Z149" s="23"/>
      <c r="AB149" s="17"/>
    </row>
    <row r="150" spans="1:28" ht="25.5" x14ac:dyDescent="0.2">
      <c r="A150" s="71" t="s">
        <v>16</v>
      </c>
      <c r="B150" s="71"/>
      <c r="C150" s="71"/>
      <c r="D150" s="71"/>
      <c r="E150" s="71"/>
      <c r="F150" s="71"/>
      <c r="G150" s="71"/>
      <c r="H150" s="71"/>
      <c r="I150" s="71"/>
      <c r="J150" s="71"/>
      <c r="K150" s="71"/>
      <c r="L150" s="71"/>
      <c r="M150" s="71"/>
      <c r="N150" s="71"/>
      <c r="O150" s="174" t="s">
        <v>64</v>
      </c>
      <c r="P150" s="174">
        <v>37</v>
      </c>
      <c r="Q150" s="71"/>
      <c r="R150" s="19"/>
      <c r="S150" s="19"/>
      <c r="T150" s="19"/>
      <c r="U150" s="19"/>
      <c r="V150" s="19"/>
      <c r="W150" s="19"/>
      <c r="X150" s="19"/>
      <c r="Y150" s="22"/>
      <c r="Z150" s="22"/>
      <c r="AB150" s="17"/>
    </row>
    <row r="151" spans="1:28" x14ac:dyDescent="0.2">
      <c r="A151" s="71">
        <f>COUNTIF(A10:G10,"37")</f>
        <v>0</v>
      </c>
      <c r="B151" s="71">
        <f>COUNTIF(A13:G13,"37")</f>
        <v>0</v>
      </c>
      <c r="C151" s="71">
        <f>COUNTIF(A16:G16,"37")</f>
        <v>0</v>
      </c>
      <c r="D151" s="71">
        <f>COUNTIF(A19:G19,"37")</f>
        <v>0</v>
      </c>
      <c r="E151" s="71">
        <f>COUNTIF(A22:G22,"37")</f>
        <v>0</v>
      </c>
      <c r="F151" s="71">
        <f>COUNTIF(A25:G25,"37")</f>
        <v>0</v>
      </c>
      <c r="G151" s="71">
        <f>COUNTIF(A28:G28,"37")</f>
        <v>0</v>
      </c>
      <c r="H151" s="71">
        <f>COUNTIF(A31:G31,"37")</f>
        <v>0</v>
      </c>
      <c r="I151" s="71">
        <f>COUNTIF(A34:G34,"37")</f>
        <v>0</v>
      </c>
      <c r="J151" s="71">
        <f>COUNTIF(A37:G37,"37")</f>
        <v>0</v>
      </c>
      <c r="K151" s="71">
        <f>COUNTIF(A40:G40,"37")</f>
        <v>0</v>
      </c>
      <c r="L151" s="71">
        <f>COUNTIF(A43:G43,"37")</f>
        <v>0</v>
      </c>
      <c r="M151" s="71">
        <f>COUNTIF(A46:G46,"37")</f>
        <v>0</v>
      </c>
      <c r="N151" s="71">
        <f>COUNTIF(A49:G49,"37")</f>
        <v>0</v>
      </c>
      <c r="O151" s="173">
        <f>SUM(A151:N151)</f>
        <v>0</v>
      </c>
      <c r="P151" s="175">
        <f>O151/90</f>
        <v>0</v>
      </c>
      <c r="Q151" s="71"/>
      <c r="R151" s="19"/>
      <c r="S151" s="19"/>
      <c r="T151" s="19"/>
      <c r="U151" s="19"/>
      <c r="V151" s="19"/>
      <c r="W151" s="19"/>
      <c r="X151" s="19"/>
      <c r="Y151" s="21"/>
      <c r="Z151" s="23"/>
      <c r="AB151" s="17"/>
    </row>
    <row r="152" spans="1:28" ht="25.5" x14ac:dyDescent="0.2">
      <c r="A152" s="71" t="s">
        <v>17</v>
      </c>
      <c r="B152" s="71"/>
      <c r="C152" s="71"/>
      <c r="D152" s="71"/>
      <c r="E152" s="71"/>
      <c r="F152" s="71"/>
      <c r="G152" s="71"/>
      <c r="H152" s="71"/>
      <c r="I152" s="71"/>
      <c r="J152" s="71"/>
      <c r="K152" s="71"/>
      <c r="L152" s="71"/>
      <c r="M152" s="71"/>
      <c r="N152" s="71"/>
      <c r="O152" s="174" t="s">
        <v>65</v>
      </c>
      <c r="P152" s="174">
        <v>38</v>
      </c>
      <c r="Q152" s="71"/>
      <c r="R152" s="19"/>
      <c r="S152" s="19"/>
      <c r="T152" s="19"/>
      <c r="U152" s="19"/>
      <c r="V152" s="19"/>
      <c r="W152" s="19"/>
      <c r="X152" s="19"/>
      <c r="Y152" s="22"/>
      <c r="Z152" s="22"/>
      <c r="AB152" s="17"/>
    </row>
    <row r="153" spans="1:28" x14ac:dyDescent="0.2">
      <c r="A153" s="71">
        <f>COUNTIF(A10:G10,"38")</f>
        <v>0</v>
      </c>
      <c r="B153" s="71">
        <f>COUNTIF(A13:G13,"38")</f>
        <v>0</v>
      </c>
      <c r="C153" s="71">
        <f>COUNTIF(A16:G16,"38")</f>
        <v>0</v>
      </c>
      <c r="D153" s="71">
        <f>COUNTIF(A19:G19,"38")</f>
        <v>0</v>
      </c>
      <c r="E153" s="71">
        <f>COUNTIF(A22:G22,"38")</f>
        <v>0</v>
      </c>
      <c r="F153" s="71">
        <f>COUNTIF(A25:G25,"38")</f>
        <v>0</v>
      </c>
      <c r="G153" s="71">
        <f>COUNTIF(A28:G28,"38")</f>
        <v>0</v>
      </c>
      <c r="H153" s="71">
        <f>COUNTIF(A31:G31,"38")</f>
        <v>0</v>
      </c>
      <c r="I153" s="71">
        <f>COUNTIF(A34:G34,"38")</f>
        <v>0</v>
      </c>
      <c r="J153" s="71">
        <f>COUNTIF(A37:G37,"38")</f>
        <v>0</v>
      </c>
      <c r="K153" s="71">
        <f>COUNTIF(A40:G40,"38")</f>
        <v>0</v>
      </c>
      <c r="L153" s="71">
        <f>COUNTIF(A43:G43,"38")</f>
        <v>0</v>
      </c>
      <c r="M153" s="71">
        <f>COUNTIF(A46:G46,"38")</f>
        <v>0</v>
      </c>
      <c r="N153" s="71">
        <f>COUNTIF(A49:G49,"38")</f>
        <v>0</v>
      </c>
      <c r="O153" s="173">
        <f>SUM(A153:N153)</f>
        <v>0</v>
      </c>
      <c r="P153" s="175">
        <f>O153/90</f>
        <v>0</v>
      </c>
      <c r="Q153" s="71"/>
      <c r="R153" s="19"/>
      <c r="S153" s="19"/>
      <c r="T153" s="19"/>
      <c r="U153" s="19"/>
      <c r="V153" s="19"/>
      <c r="W153" s="19"/>
      <c r="X153" s="19"/>
      <c r="Y153" s="21"/>
      <c r="Z153" s="23"/>
      <c r="AB153" s="17"/>
    </row>
    <row r="154" spans="1:28" ht="25.5" x14ac:dyDescent="0.2">
      <c r="A154" s="177" t="s">
        <v>18</v>
      </c>
      <c r="B154" s="71"/>
      <c r="C154" s="71"/>
      <c r="D154" s="71"/>
      <c r="E154" s="71"/>
      <c r="F154" s="71"/>
      <c r="G154" s="71"/>
      <c r="H154" s="71"/>
      <c r="I154" s="71"/>
      <c r="J154" s="71"/>
      <c r="K154" s="71"/>
      <c r="L154" s="71"/>
      <c r="M154" s="71"/>
      <c r="N154" s="71"/>
      <c r="O154" s="174" t="s">
        <v>66</v>
      </c>
      <c r="P154" s="174">
        <v>39</v>
      </c>
      <c r="Q154" s="71"/>
      <c r="R154" s="19"/>
      <c r="S154" s="19"/>
      <c r="T154" s="19"/>
      <c r="U154" s="19"/>
      <c r="V154" s="19"/>
      <c r="W154" s="19"/>
      <c r="X154" s="19"/>
      <c r="Y154" s="22"/>
      <c r="Z154" s="22"/>
      <c r="AB154" s="17"/>
    </row>
    <row r="155" spans="1:28" x14ac:dyDescent="0.2">
      <c r="A155" s="177">
        <f>COUNTIF(A10:G10,"39")</f>
        <v>0</v>
      </c>
      <c r="B155" s="71">
        <f>COUNTIF(A13:G13,"39")</f>
        <v>0</v>
      </c>
      <c r="C155" s="71">
        <f>COUNTIF(A16:G16,"39")</f>
        <v>0</v>
      </c>
      <c r="D155" s="71">
        <f>COUNTIF(A19:G19,"39")</f>
        <v>0</v>
      </c>
      <c r="E155" s="71">
        <f>COUNTIF(A22:G22,"39")</f>
        <v>0</v>
      </c>
      <c r="F155" s="71">
        <f>COUNTIF(A25:G25,"39")</f>
        <v>0</v>
      </c>
      <c r="G155" s="71">
        <f>COUNTIF(A28:G28,"39")</f>
        <v>0</v>
      </c>
      <c r="H155" s="71">
        <f>COUNTIF(A31:G31,"39")</f>
        <v>0</v>
      </c>
      <c r="I155" s="71">
        <f>COUNTIF(A34:G34,"39")</f>
        <v>0</v>
      </c>
      <c r="J155" s="71">
        <f>COUNTIF(A37:G37,"39")</f>
        <v>0</v>
      </c>
      <c r="K155" s="71">
        <f>COUNTIF(A40:G40,"39")</f>
        <v>0</v>
      </c>
      <c r="L155" s="71">
        <f>COUNTIF(A43:G43,"39")</f>
        <v>0</v>
      </c>
      <c r="M155" s="71">
        <f>COUNTIF(A46:G46,"39")</f>
        <v>0</v>
      </c>
      <c r="N155" s="71">
        <f>COUNTIF(A49:G49,"39")</f>
        <v>0</v>
      </c>
      <c r="O155" s="173">
        <f>SUM(A155:N155)</f>
        <v>0</v>
      </c>
      <c r="P155" s="175">
        <f>O155/90</f>
        <v>0</v>
      </c>
      <c r="Q155" s="71"/>
      <c r="R155" s="19"/>
      <c r="S155" s="19"/>
      <c r="T155" s="19"/>
      <c r="U155" s="19"/>
      <c r="V155" s="19"/>
      <c r="W155" s="19"/>
      <c r="X155" s="19"/>
      <c r="Y155" s="21"/>
      <c r="Z155" s="23"/>
      <c r="AB155" s="17"/>
    </row>
    <row r="156" spans="1:28" ht="25.5" x14ac:dyDescent="0.2">
      <c r="A156" s="71" t="s">
        <v>19</v>
      </c>
      <c r="B156" s="71"/>
      <c r="C156" s="71"/>
      <c r="D156" s="71"/>
      <c r="E156" s="71"/>
      <c r="F156" s="71"/>
      <c r="G156" s="71"/>
      <c r="H156" s="71"/>
      <c r="I156" s="71"/>
      <c r="J156" s="71"/>
      <c r="K156" s="71"/>
      <c r="L156" s="71"/>
      <c r="M156" s="71"/>
      <c r="N156" s="71"/>
      <c r="O156" s="174" t="s">
        <v>12</v>
      </c>
      <c r="P156" s="174">
        <v>40</v>
      </c>
      <c r="Q156" s="71"/>
      <c r="R156" s="19"/>
      <c r="S156" s="19"/>
      <c r="T156" s="19"/>
      <c r="U156" s="19"/>
      <c r="V156" s="19"/>
      <c r="W156" s="19"/>
      <c r="X156" s="19"/>
      <c r="Y156" s="22"/>
      <c r="Z156" s="22"/>
      <c r="AB156" s="17"/>
    </row>
    <row r="157" spans="1:28" x14ac:dyDescent="0.2">
      <c r="A157" s="177">
        <f>COUNTIF(A10:G10,"40")</f>
        <v>0</v>
      </c>
      <c r="B157" s="71">
        <f>COUNTIF(A13:G13,"40")</f>
        <v>0</v>
      </c>
      <c r="C157" s="71">
        <f>COUNTIF(A16:G16,"40")</f>
        <v>0</v>
      </c>
      <c r="D157" s="71">
        <f>COUNTIF(A19:G19,"40")</f>
        <v>0</v>
      </c>
      <c r="E157" s="71">
        <f>COUNTIF(A22:G22,"40")</f>
        <v>0</v>
      </c>
      <c r="F157" s="71">
        <f>COUNTIF(A25:G25,"40")</f>
        <v>0</v>
      </c>
      <c r="G157" s="71">
        <f>COUNTIF(A28:G28,"40")</f>
        <v>0</v>
      </c>
      <c r="H157" s="71">
        <f>COUNTIF(A31:G31,"40")</f>
        <v>0</v>
      </c>
      <c r="I157" s="71">
        <f>COUNTIF(A34:G34,"40")</f>
        <v>0</v>
      </c>
      <c r="J157" s="71">
        <f>COUNTIF(A37:G37,"40")</f>
        <v>0</v>
      </c>
      <c r="K157" s="71">
        <f>COUNTIF(A40:G40,"40")</f>
        <v>0</v>
      </c>
      <c r="L157" s="71">
        <f>COUNTIF(A43:G43,"40")</f>
        <v>0</v>
      </c>
      <c r="M157" s="71">
        <f>COUNTIF(A46:G46,"40")</f>
        <v>0</v>
      </c>
      <c r="N157" s="71">
        <f>COUNTIF(A49:G49,"40")</f>
        <v>0</v>
      </c>
      <c r="O157" s="173">
        <f>SUM(A157:N157)</f>
        <v>0</v>
      </c>
      <c r="P157" s="175">
        <f>O157/90</f>
        <v>0</v>
      </c>
      <c r="Q157" s="71"/>
      <c r="R157" s="19"/>
      <c r="S157" s="19"/>
      <c r="T157" s="19"/>
      <c r="U157" s="19"/>
      <c r="V157" s="19"/>
      <c r="W157" s="19"/>
      <c r="X157" s="19"/>
      <c r="Y157" s="21"/>
      <c r="Z157" s="23"/>
      <c r="AB157" s="17"/>
    </row>
    <row r="158" spans="1:28" ht="25.5" x14ac:dyDescent="0.2">
      <c r="A158" s="177" t="s">
        <v>70</v>
      </c>
      <c r="B158" s="71"/>
      <c r="C158" s="71"/>
      <c r="D158" s="71"/>
      <c r="E158" s="71"/>
      <c r="F158" s="71"/>
      <c r="G158" s="71"/>
      <c r="H158" s="71"/>
      <c r="I158" s="71"/>
      <c r="J158" s="71"/>
      <c r="K158" s="71"/>
      <c r="L158" s="71"/>
      <c r="M158" s="71"/>
      <c r="N158" s="71"/>
      <c r="O158" s="174" t="s">
        <v>13</v>
      </c>
      <c r="P158" s="174">
        <v>41</v>
      </c>
      <c r="Q158" s="71"/>
      <c r="R158" s="19"/>
      <c r="S158" s="19"/>
      <c r="T158" s="19"/>
      <c r="U158" s="19"/>
      <c r="V158" s="19"/>
      <c r="W158" s="19"/>
      <c r="X158" s="19"/>
      <c r="Y158" s="22"/>
      <c r="Z158" s="22"/>
      <c r="AB158" s="17"/>
    </row>
    <row r="159" spans="1:28" x14ac:dyDescent="0.2">
      <c r="A159" s="177">
        <f>COUNTIF(A10:G10,"41")</f>
        <v>0</v>
      </c>
      <c r="B159" s="71">
        <f>COUNTIF(A13:G13,"41")</f>
        <v>0</v>
      </c>
      <c r="C159" s="71">
        <f>COUNTIF(A16:G16,"41")</f>
        <v>0</v>
      </c>
      <c r="D159" s="71">
        <f>COUNTIF(A19:G19,"41")</f>
        <v>0</v>
      </c>
      <c r="E159" s="71">
        <f>COUNTIF(A22:G22,"41")</f>
        <v>0</v>
      </c>
      <c r="F159" s="71">
        <f>COUNTIF(A25:G25,"41")</f>
        <v>0</v>
      </c>
      <c r="G159" s="71">
        <f>COUNTIF(A28:G28,"41")</f>
        <v>0</v>
      </c>
      <c r="H159" s="71">
        <f>COUNTIF(A31:G31,"41")</f>
        <v>0</v>
      </c>
      <c r="I159" s="71">
        <f>COUNTIF(A34:G34,"41")</f>
        <v>0</v>
      </c>
      <c r="J159" s="71">
        <f>COUNTIF(A37:G37,"41")</f>
        <v>0</v>
      </c>
      <c r="K159" s="71">
        <f>COUNTIF(A40:G40,"41")</f>
        <v>0</v>
      </c>
      <c r="L159" s="71">
        <f>COUNTIF(A43:G43,"41")</f>
        <v>0</v>
      </c>
      <c r="M159" s="71">
        <f>COUNTIF(A46:G46,"41")</f>
        <v>0</v>
      </c>
      <c r="N159" s="71">
        <f>COUNTIF(A49:G49,"41")</f>
        <v>0</v>
      </c>
      <c r="O159" s="173">
        <f>SUM(A159:N159)</f>
        <v>0</v>
      </c>
      <c r="P159" s="175">
        <f>O159/90</f>
        <v>0</v>
      </c>
      <c r="Q159" s="71"/>
      <c r="R159" s="19"/>
      <c r="S159" s="19"/>
      <c r="T159" s="19"/>
      <c r="U159" s="19"/>
      <c r="V159" s="19"/>
      <c r="W159" s="19"/>
      <c r="X159" s="19"/>
      <c r="Y159" s="21"/>
      <c r="Z159" s="23"/>
      <c r="AB159" s="17"/>
    </row>
    <row r="160" spans="1:28" ht="25.5" x14ac:dyDescent="0.2">
      <c r="A160" s="71" t="s">
        <v>71</v>
      </c>
      <c r="B160" s="71"/>
      <c r="C160" s="71"/>
      <c r="D160" s="71"/>
      <c r="E160" s="71"/>
      <c r="F160" s="71"/>
      <c r="G160" s="71"/>
      <c r="H160" s="71"/>
      <c r="I160" s="71"/>
      <c r="J160" s="71"/>
      <c r="K160" s="71"/>
      <c r="L160" s="71"/>
      <c r="M160" s="71"/>
      <c r="N160" s="71"/>
      <c r="O160" s="174" t="s">
        <v>14</v>
      </c>
      <c r="P160" s="174">
        <v>42</v>
      </c>
      <c r="Q160" s="71"/>
      <c r="R160" s="19"/>
      <c r="S160" s="19"/>
      <c r="T160" s="19"/>
      <c r="U160" s="19"/>
      <c r="V160" s="19"/>
      <c r="W160" s="19"/>
      <c r="X160" s="19"/>
      <c r="Y160" s="22"/>
      <c r="Z160" s="22"/>
      <c r="AB160" s="17"/>
    </row>
    <row r="161" spans="1:28" x14ac:dyDescent="0.2">
      <c r="A161" s="177">
        <f>COUNTIF(A10:G10,"42")</f>
        <v>0</v>
      </c>
      <c r="B161" s="71">
        <f>COUNTIF(A13:G13,"42")</f>
        <v>0</v>
      </c>
      <c r="C161" s="71">
        <f>COUNTIF(A16:G16,"42")</f>
        <v>0</v>
      </c>
      <c r="D161" s="71">
        <f>COUNTIF(A19:G19,"42")</f>
        <v>0</v>
      </c>
      <c r="E161" s="71">
        <f>COUNTIF(A22:G22,"42")</f>
        <v>0</v>
      </c>
      <c r="F161" s="71">
        <f>COUNTIF(A25:G25,"42")</f>
        <v>0</v>
      </c>
      <c r="G161" s="71">
        <f>COUNTIF(A28:G28,"42")</f>
        <v>0</v>
      </c>
      <c r="H161" s="71">
        <f>COUNTIF(A31:G31,"42")</f>
        <v>0</v>
      </c>
      <c r="I161" s="71">
        <f>COUNTIF(A34:G34,"42")</f>
        <v>0</v>
      </c>
      <c r="J161" s="71">
        <f>COUNTIF(A37:G37,"42")</f>
        <v>0</v>
      </c>
      <c r="K161" s="71">
        <f>COUNTIF(A40:G40,"42")</f>
        <v>0</v>
      </c>
      <c r="L161" s="71">
        <f>COUNTIF(A43:G43,"42")</f>
        <v>0</v>
      </c>
      <c r="M161" s="71">
        <f>COUNTIF(A46:G46,"42")</f>
        <v>0</v>
      </c>
      <c r="N161" s="71">
        <f>COUNTIF(A49:G49,"42")</f>
        <v>0</v>
      </c>
      <c r="O161" s="173">
        <f>SUM(A161:N161)</f>
        <v>0</v>
      </c>
      <c r="P161" s="175">
        <f>O161/90</f>
        <v>0</v>
      </c>
      <c r="Q161" s="71"/>
      <c r="R161" s="19"/>
      <c r="S161" s="19"/>
      <c r="T161" s="19"/>
      <c r="U161" s="19"/>
      <c r="V161" s="19"/>
      <c r="W161" s="19"/>
      <c r="X161" s="19"/>
      <c r="Y161" s="21"/>
      <c r="Z161" s="23"/>
      <c r="AB161" s="17"/>
    </row>
    <row r="162" spans="1:28" ht="25.5" x14ac:dyDescent="0.2">
      <c r="A162" s="71" t="s">
        <v>72</v>
      </c>
      <c r="B162" s="71"/>
      <c r="C162" s="71"/>
      <c r="D162" s="71"/>
      <c r="E162" s="71"/>
      <c r="F162" s="71"/>
      <c r="G162" s="71"/>
      <c r="H162" s="71"/>
      <c r="I162" s="71"/>
      <c r="J162" s="71"/>
      <c r="K162" s="71"/>
      <c r="L162" s="71"/>
      <c r="M162" s="71"/>
      <c r="N162" s="71"/>
      <c r="O162" s="174" t="s">
        <v>15</v>
      </c>
      <c r="P162" s="174">
        <v>43</v>
      </c>
      <c r="Q162" s="71"/>
      <c r="R162" s="19"/>
      <c r="S162" s="19"/>
      <c r="T162" s="19"/>
      <c r="U162" s="19"/>
      <c r="V162" s="19"/>
      <c r="W162" s="19"/>
      <c r="X162" s="19"/>
      <c r="Y162" s="22"/>
      <c r="Z162" s="22"/>
      <c r="AB162" s="17"/>
    </row>
    <row r="163" spans="1:28" x14ac:dyDescent="0.2">
      <c r="A163" s="177">
        <f>COUNTIF(A10:G10,"43")</f>
        <v>0</v>
      </c>
      <c r="B163" s="71">
        <f>COUNTIF(A13:G13,"43")</f>
        <v>0</v>
      </c>
      <c r="C163" s="71">
        <f>COUNTIF(A16:G16,"43")</f>
        <v>0</v>
      </c>
      <c r="D163" s="71">
        <f>COUNTIF(A19:G19,"43")</f>
        <v>0</v>
      </c>
      <c r="E163" s="71">
        <f>COUNTIF(A22:G22,"43")</f>
        <v>0</v>
      </c>
      <c r="F163" s="71">
        <f>COUNTIF(A25:G25,"43")</f>
        <v>0</v>
      </c>
      <c r="G163" s="71">
        <f>COUNTIF(A28:G28,"43")</f>
        <v>0</v>
      </c>
      <c r="H163" s="71">
        <f>COUNTIF(A31:G31,"43")</f>
        <v>0</v>
      </c>
      <c r="I163" s="71">
        <f>COUNTIF(A34:G34,"43")</f>
        <v>0</v>
      </c>
      <c r="J163" s="71">
        <f>COUNTIF(A37:G37,"43")</f>
        <v>0</v>
      </c>
      <c r="K163" s="71">
        <f>COUNTIF(A40:G40,"43")</f>
        <v>0</v>
      </c>
      <c r="L163" s="71">
        <f>COUNTIF(A43:G43,"43")</f>
        <v>0</v>
      </c>
      <c r="M163" s="71">
        <f>COUNTIF(A46:G46,"43")</f>
        <v>0</v>
      </c>
      <c r="N163" s="71">
        <f>COUNTIF(A49:G49,"43")</f>
        <v>0</v>
      </c>
      <c r="O163" s="173">
        <f>SUM(A163:N163)</f>
        <v>0</v>
      </c>
      <c r="P163" s="175">
        <f>O163/90</f>
        <v>0</v>
      </c>
      <c r="Q163" s="71"/>
      <c r="R163" s="19"/>
      <c r="S163" s="19"/>
      <c r="T163" s="19"/>
      <c r="U163" s="19"/>
      <c r="V163" s="19"/>
      <c r="W163" s="19"/>
      <c r="X163" s="19"/>
      <c r="Y163" s="21"/>
      <c r="Z163" s="23"/>
      <c r="AB163" s="17"/>
    </row>
    <row r="164" spans="1:28" ht="25.5" x14ac:dyDescent="0.2">
      <c r="A164" s="71" t="s">
        <v>73</v>
      </c>
      <c r="B164" s="71"/>
      <c r="C164" s="71"/>
      <c r="D164" s="71"/>
      <c r="E164" s="71"/>
      <c r="F164" s="71"/>
      <c r="G164" s="71"/>
      <c r="H164" s="71"/>
      <c r="I164" s="71"/>
      <c r="J164" s="71"/>
      <c r="K164" s="71"/>
      <c r="L164" s="71"/>
      <c r="M164" s="71"/>
      <c r="N164" s="71"/>
      <c r="O164" s="174" t="s">
        <v>67</v>
      </c>
      <c r="P164" s="174">
        <v>44</v>
      </c>
      <c r="Q164" s="71"/>
      <c r="R164" s="19"/>
      <c r="S164" s="19"/>
      <c r="T164" s="19"/>
      <c r="U164" s="19"/>
      <c r="V164" s="19"/>
      <c r="W164" s="19"/>
      <c r="X164" s="19"/>
      <c r="Y164" s="22"/>
      <c r="Z164" s="22"/>
      <c r="AB164" s="17"/>
    </row>
    <row r="165" spans="1:28" x14ac:dyDescent="0.2">
      <c r="A165" s="177">
        <f>COUNTIF(A10:G10,"44")</f>
        <v>0</v>
      </c>
      <c r="B165" s="71">
        <f>COUNTIF(A13:G13,"44")</f>
        <v>0</v>
      </c>
      <c r="C165" s="71">
        <f>COUNTIF(A16:G16,"44")</f>
        <v>0</v>
      </c>
      <c r="D165" s="71">
        <f>COUNTIF(A19:G19,"44")</f>
        <v>0</v>
      </c>
      <c r="E165" s="71">
        <f>COUNTIF(A22:G22,"44")</f>
        <v>0</v>
      </c>
      <c r="F165" s="71">
        <f>COUNTIF(A25:G25,"44")</f>
        <v>0</v>
      </c>
      <c r="G165" s="71">
        <f>COUNTIF(A28:G28,"44")</f>
        <v>0</v>
      </c>
      <c r="H165" s="71">
        <f>COUNTIF(A31:G31,"44")</f>
        <v>0</v>
      </c>
      <c r="I165" s="71">
        <f>COUNTIF(A34:G34,"44")</f>
        <v>0</v>
      </c>
      <c r="J165" s="71">
        <f>COUNTIF(A37:G37,"44")</f>
        <v>0</v>
      </c>
      <c r="K165" s="71">
        <f>COUNTIF(A40:G40,"44")</f>
        <v>0</v>
      </c>
      <c r="L165" s="71">
        <f>COUNTIF(A43:G43,"44")</f>
        <v>0</v>
      </c>
      <c r="M165" s="71">
        <f>COUNTIF(A46:G46,"44")</f>
        <v>0</v>
      </c>
      <c r="N165" s="71">
        <f>COUNTIF(A49:G49,"44")</f>
        <v>0</v>
      </c>
      <c r="O165" s="173">
        <f>SUM(A165:N165)</f>
        <v>0</v>
      </c>
      <c r="P165" s="175">
        <f>O165/90</f>
        <v>0</v>
      </c>
      <c r="Q165" s="71"/>
      <c r="R165" s="19"/>
      <c r="S165" s="19"/>
      <c r="T165" s="19"/>
      <c r="U165" s="19"/>
      <c r="V165" s="19"/>
      <c r="W165" s="19"/>
      <c r="X165" s="19"/>
      <c r="Y165" s="21"/>
      <c r="Z165" s="23"/>
      <c r="AB165" s="17"/>
    </row>
    <row r="166" spans="1:28" ht="25.5" x14ac:dyDescent="0.2">
      <c r="A166" s="71" t="s">
        <v>74</v>
      </c>
      <c r="B166" s="71"/>
      <c r="C166" s="71"/>
      <c r="D166" s="71"/>
      <c r="E166" s="71"/>
      <c r="F166" s="71"/>
      <c r="G166" s="71"/>
      <c r="H166" s="71"/>
      <c r="I166" s="71"/>
      <c r="J166" s="71"/>
      <c r="K166" s="71"/>
      <c r="L166" s="71"/>
      <c r="M166" s="71"/>
      <c r="N166" s="71"/>
      <c r="O166" s="174" t="s">
        <v>68</v>
      </c>
      <c r="P166" s="174">
        <v>45</v>
      </c>
      <c r="Q166" s="71"/>
      <c r="R166" s="19"/>
      <c r="S166" s="19"/>
      <c r="T166" s="19"/>
      <c r="U166" s="19"/>
      <c r="V166" s="19"/>
      <c r="W166" s="19"/>
      <c r="X166" s="19"/>
      <c r="Y166" s="22"/>
      <c r="Z166" s="22"/>
      <c r="AB166" s="17"/>
    </row>
    <row r="167" spans="1:28" x14ac:dyDescent="0.2">
      <c r="A167" s="177">
        <f>COUNTIF($A$10:$G$10,"45")</f>
        <v>0</v>
      </c>
      <c r="B167" s="71">
        <f>COUNTIF($A$13:$G$13,"45")</f>
        <v>0</v>
      </c>
      <c r="C167" s="71">
        <f>COUNTIF($A$16:$G$16,"45")</f>
        <v>0</v>
      </c>
      <c r="D167" s="71">
        <f>COUNTIF($A$19:$G$19,"45")</f>
        <v>0</v>
      </c>
      <c r="E167" s="71">
        <f>COUNTIF($A$22:$G$22,"45")</f>
        <v>0</v>
      </c>
      <c r="F167" s="71">
        <f>COUNTIF($A$25:$G$25,"45")</f>
        <v>0</v>
      </c>
      <c r="G167" s="71">
        <f>COUNTIF($A$28:$G$28,"45")</f>
        <v>0</v>
      </c>
      <c r="H167" s="71">
        <f>COUNTIF($A$31:$G$31,"45")</f>
        <v>0</v>
      </c>
      <c r="I167" s="71">
        <f>COUNTIF($A$34:$G$34,"45")</f>
        <v>0</v>
      </c>
      <c r="J167" s="71">
        <f>COUNTIF($A$37:$G$37,"45")</f>
        <v>0</v>
      </c>
      <c r="K167" s="71">
        <f>COUNTIF($A$40:$G$40,"45")</f>
        <v>0</v>
      </c>
      <c r="L167" s="71">
        <f>COUNTIF($A$43:$G$43,"45")</f>
        <v>0</v>
      </c>
      <c r="M167" s="71">
        <f>COUNTIF($A$46:$G$46,"45")</f>
        <v>0</v>
      </c>
      <c r="N167" s="71">
        <f>COUNTIF($A$49:$G$49,"45")</f>
        <v>0</v>
      </c>
      <c r="O167" s="173">
        <f>SUM(A167:N167)</f>
        <v>0</v>
      </c>
      <c r="P167" s="175">
        <f>O167/90</f>
        <v>0</v>
      </c>
      <c r="Q167" s="71"/>
      <c r="R167" s="19"/>
      <c r="S167" s="19"/>
      <c r="T167" s="19"/>
      <c r="U167" s="19"/>
      <c r="V167" s="19"/>
      <c r="W167" s="19"/>
      <c r="X167" s="19"/>
      <c r="Y167" s="21"/>
      <c r="Z167" s="23"/>
      <c r="AB167" s="17"/>
    </row>
    <row r="168" spans="1:28" ht="25.5" x14ac:dyDescent="0.2">
      <c r="A168" s="71" t="s">
        <v>159</v>
      </c>
      <c r="B168" s="66"/>
      <c r="C168" s="66"/>
      <c r="D168" s="66"/>
      <c r="E168" s="66"/>
      <c r="F168" s="66"/>
      <c r="G168" s="66"/>
      <c r="H168" s="66"/>
      <c r="I168" s="66"/>
      <c r="J168" s="66"/>
      <c r="K168" s="66"/>
      <c r="L168" s="66"/>
      <c r="M168" s="66"/>
      <c r="N168" s="66"/>
      <c r="O168" s="174" t="s">
        <v>174</v>
      </c>
      <c r="P168" s="174">
        <v>46</v>
      </c>
      <c r="Q168" s="66"/>
    </row>
    <row r="169" spans="1:28" x14ac:dyDescent="0.2">
      <c r="A169" s="177">
        <f>COUNTIF($A$10:$G$10,"46")</f>
        <v>0</v>
      </c>
      <c r="B169" s="71">
        <f>COUNTIF($A$13:$G$13,"46")</f>
        <v>0</v>
      </c>
      <c r="C169" s="71">
        <f>COUNTIF($A$16:$G$16,"46")</f>
        <v>0</v>
      </c>
      <c r="D169" s="71">
        <f>COUNTIF($A$19:$G$19,"46")</f>
        <v>0</v>
      </c>
      <c r="E169" s="71">
        <f>COUNTIF($A$22:$G$22,"46")</f>
        <v>0</v>
      </c>
      <c r="F169" s="71">
        <f>COUNTIF($A$25:$G$25,"46")</f>
        <v>0</v>
      </c>
      <c r="G169" s="71">
        <f>COUNTIF($A$28:$G$28,"46")</f>
        <v>0</v>
      </c>
      <c r="H169" s="71">
        <f>COUNTIF($A$31:$G$31,"46")</f>
        <v>0</v>
      </c>
      <c r="I169" s="71">
        <f>COUNTIF($A$34:$G$34,"46")</f>
        <v>0</v>
      </c>
      <c r="J169" s="71">
        <f>COUNTIF($A$37:$G$37,"46")</f>
        <v>0</v>
      </c>
      <c r="K169" s="71">
        <f>COUNTIF($A$40:$G$40,"46")</f>
        <v>0</v>
      </c>
      <c r="L169" s="71">
        <f>COUNTIF($A$43:$G$43,"46")</f>
        <v>0</v>
      </c>
      <c r="M169" s="71">
        <f>COUNTIF($A$46:$G$46,"46")</f>
        <v>0</v>
      </c>
      <c r="N169" s="71">
        <f>COUNTIF($A$49:$G$49,"46")</f>
        <v>0</v>
      </c>
      <c r="O169" s="173">
        <f>SUM(A169:N169)</f>
        <v>0</v>
      </c>
      <c r="P169" s="175">
        <f>O169/90</f>
        <v>0</v>
      </c>
      <c r="Q169" s="66"/>
    </row>
    <row r="170" spans="1:28" ht="25.5" x14ac:dyDescent="0.2">
      <c r="A170" s="71" t="s">
        <v>160</v>
      </c>
      <c r="B170" s="66"/>
      <c r="C170" s="66"/>
      <c r="D170" s="66"/>
      <c r="E170" s="66"/>
      <c r="F170" s="66"/>
      <c r="G170" s="66"/>
      <c r="H170" s="66"/>
      <c r="I170" s="66"/>
      <c r="J170" s="66"/>
      <c r="K170" s="66"/>
      <c r="L170" s="66"/>
      <c r="M170" s="66"/>
      <c r="N170" s="66"/>
      <c r="O170" s="174" t="s">
        <v>175</v>
      </c>
      <c r="P170" s="174">
        <v>47</v>
      </c>
      <c r="Q170" s="66"/>
    </row>
    <row r="171" spans="1:28" x14ac:dyDescent="0.2">
      <c r="A171" s="177">
        <f>COUNTIF($A$10:$G$10,"47")</f>
        <v>0</v>
      </c>
      <c r="B171" s="71">
        <f>COUNTIF($A$13:$G$13,"47")</f>
        <v>0</v>
      </c>
      <c r="C171" s="71">
        <f>COUNTIF($A$16:$G$16,"47")</f>
        <v>0</v>
      </c>
      <c r="D171" s="71">
        <f>COUNTIF($A$19:$G$19,"47")</f>
        <v>0</v>
      </c>
      <c r="E171" s="71">
        <f>COUNTIF($A$22:$G$22,"47")</f>
        <v>0</v>
      </c>
      <c r="F171" s="71">
        <f>COUNTIF($A$25:$G$25,"47")</f>
        <v>0</v>
      </c>
      <c r="G171" s="71">
        <f>COUNTIF($A$28:$G$28,"47")</f>
        <v>0</v>
      </c>
      <c r="H171" s="71">
        <f>COUNTIF($A$31:$G$31,"47")</f>
        <v>0</v>
      </c>
      <c r="I171" s="71">
        <f>COUNTIF($A$34:$G$34,"47")</f>
        <v>0</v>
      </c>
      <c r="J171" s="71">
        <f>COUNTIF($A$37:$G$37,"47")</f>
        <v>0</v>
      </c>
      <c r="K171" s="71">
        <f>COUNTIF($A$40:$G$40,"47")</f>
        <v>0</v>
      </c>
      <c r="L171" s="71">
        <f>COUNTIF($A$43:$G$43,"47")</f>
        <v>0</v>
      </c>
      <c r="M171" s="71">
        <f>COUNTIF($A$46:$G$46,"47")</f>
        <v>0</v>
      </c>
      <c r="N171" s="71">
        <f>COUNTIF($A$49:$G$49,"47")</f>
        <v>0</v>
      </c>
      <c r="O171" s="173">
        <f>SUM(A171:N171)</f>
        <v>0</v>
      </c>
      <c r="P171" s="175">
        <f>O171/90</f>
        <v>0</v>
      </c>
      <c r="Q171" s="66"/>
    </row>
    <row r="172" spans="1:28" ht="25.5" x14ac:dyDescent="0.2">
      <c r="A172" s="71" t="s">
        <v>161</v>
      </c>
      <c r="B172" s="66"/>
      <c r="C172" s="66"/>
      <c r="D172" s="66"/>
      <c r="E172" s="66"/>
      <c r="F172" s="66"/>
      <c r="G172" s="66"/>
      <c r="H172" s="66"/>
      <c r="I172" s="66"/>
      <c r="J172" s="66"/>
      <c r="K172" s="66"/>
      <c r="L172" s="66"/>
      <c r="M172" s="66"/>
      <c r="N172" s="66"/>
      <c r="O172" s="174" t="s">
        <v>176</v>
      </c>
      <c r="P172" s="174">
        <v>48</v>
      </c>
      <c r="Q172" s="66"/>
    </row>
    <row r="173" spans="1:28" x14ac:dyDescent="0.2">
      <c r="A173" s="177">
        <f>COUNTIF($A$10:$G$10,"48")</f>
        <v>0</v>
      </c>
      <c r="B173" s="71">
        <f>COUNTIF($A$13:$G$13,"48")</f>
        <v>0</v>
      </c>
      <c r="C173" s="71">
        <f>COUNTIF($A$16:$G$16,"48")</f>
        <v>0</v>
      </c>
      <c r="D173" s="71">
        <f>COUNTIF($A$19:$G$19,"48")</f>
        <v>0</v>
      </c>
      <c r="E173" s="71">
        <f>COUNTIF($A$22:$G$22,"48")</f>
        <v>0</v>
      </c>
      <c r="F173" s="71">
        <f>COUNTIF($A$25:$G$25,"48")</f>
        <v>0</v>
      </c>
      <c r="G173" s="71">
        <f>COUNTIF($A$28:$G$28,"48")</f>
        <v>0</v>
      </c>
      <c r="H173" s="71">
        <f>COUNTIF($A$31:$G$31,"48")</f>
        <v>0</v>
      </c>
      <c r="I173" s="71">
        <f>COUNTIF($A$34:$G$34,"48")</f>
        <v>0</v>
      </c>
      <c r="J173" s="71">
        <f>COUNTIF($A$37:$G$37,"48")</f>
        <v>0</v>
      </c>
      <c r="K173" s="71">
        <f>COUNTIF($A$40:$G$40,"48")</f>
        <v>0</v>
      </c>
      <c r="L173" s="71">
        <f>COUNTIF($A$43:$G$43,"48")</f>
        <v>0</v>
      </c>
      <c r="M173" s="71">
        <f>COUNTIF($A$46:$G$46,"48")</f>
        <v>0</v>
      </c>
      <c r="N173" s="71">
        <f>COUNTIF($A$49:$G$49,"48")</f>
        <v>0</v>
      </c>
      <c r="O173" s="173">
        <f>SUM(A173:N173)</f>
        <v>0</v>
      </c>
      <c r="P173" s="175">
        <f>O173/90</f>
        <v>0</v>
      </c>
      <c r="Q173" s="66"/>
    </row>
    <row r="174" spans="1:28" ht="25.5" x14ac:dyDescent="0.2">
      <c r="A174" s="71" t="s">
        <v>162</v>
      </c>
      <c r="B174" s="66"/>
      <c r="C174" s="66"/>
      <c r="D174" s="66"/>
      <c r="E174" s="66"/>
      <c r="F174" s="66"/>
      <c r="G174" s="66"/>
      <c r="H174" s="66"/>
      <c r="I174" s="66"/>
      <c r="J174" s="66"/>
      <c r="K174" s="66"/>
      <c r="L174" s="66"/>
      <c r="M174" s="66"/>
      <c r="N174" s="66"/>
      <c r="O174" s="174" t="s">
        <v>177</v>
      </c>
      <c r="P174" s="174">
        <v>49</v>
      </c>
      <c r="Q174" s="66"/>
    </row>
    <row r="175" spans="1:28" x14ac:dyDescent="0.2">
      <c r="A175" s="177">
        <f>COUNTIF($A$10:$G$10,"49")</f>
        <v>0</v>
      </c>
      <c r="B175" s="71">
        <f>COUNTIF($A$13:$G$13,"49")</f>
        <v>0</v>
      </c>
      <c r="C175" s="71">
        <f>COUNTIF($A$16:$G$16,"49")</f>
        <v>0</v>
      </c>
      <c r="D175" s="71">
        <f>COUNTIF($A$19:$G$19,"49")</f>
        <v>0</v>
      </c>
      <c r="E175" s="71">
        <f>COUNTIF($A$22:$G$22,"49")</f>
        <v>0</v>
      </c>
      <c r="F175" s="71">
        <f>COUNTIF($A$25:$G$25,"49")</f>
        <v>0</v>
      </c>
      <c r="G175" s="71">
        <f>COUNTIF($A$28:$G$28,"49")</f>
        <v>0</v>
      </c>
      <c r="H175" s="71">
        <f>COUNTIF($A$31:$G$31,"49")</f>
        <v>0</v>
      </c>
      <c r="I175" s="71">
        <f>COUNTIF($A$34:$G$34,"49")</f>
        <v>0</v>
      </c>
      <c r="J175" s="71">
        <f>COUNTIF($A$37:$G$37,"49")</f>
        <v>0</v>
      </c>
      <c r="K175" s="71">
        <f>COUNTIF($A$40:$G$40,"49")</f>
        <v>0</v>
      </c>
      <c r="L175" s="71">
        <f>COUNTIF($A$43:$G$43,"49")</f>
        <v>0</v>
      </c>
      <c r="M175" s="71">
        <f>COUNTIF($A$46:$G$46,"49")</f>
        <v>0</v>
      </c>
      <c r="N175" s="71">
        <f>COUNTIF($A$49:$G$49,"49")</f>
        <v>0</v>
      </c>
      <c r="O175" s="173">
        <f>SUM(A175:N175)</f>
        <v>0</v>
      </c>
      <c r="P175" s="175">
        <f>O175/90</f>
        <v>0</v>
      </c>
      <c r="Q175" s="66"/>
    </row>
    <row r="176" spans="1:28" ht="25.5" x14ac:dyDescent="0.2">
      <c r="A176" s="71" t="s">
        <v>163</v>
      </c>
      <c r="B176" s="66"/>
      <c r="C176" s="66"/>
      <c r="D176" s="66"/>
      <c r="E176" s="66"/>
      <c r="F176" s="66"/>
      <c r="G176" s="66"/>
      <c r="H176" s="66"/>
      <c r="I176" s="66"/>
      <c r="J176" s="66"/>
      <c r="K176" s="66"/>
      <c r="L176" s="66"/>
      <c r="M176" s="66"/>
      <c r="N176" s="66"/>
      <c r="O176" s="174" t="s">
        <v>178</v>
      </c>
      <c r="P176" s="174">
        <v>50</v>
      </c>
      <c r="Q176" s="66"/>
    </row>
    <row r="177" spans="1:17" x14ac:dyDescent="0.2">
      <c r="A177" s="177">
        <f>COUNTIF($A$10:$G$10,"50")</f>
        <v>0</v>
      </c>
      <c r="B177" s="71">
        <f>COUNTIF($A$13:$G$13,"50")</f>
        <v>0</v>
      </c>
      <c r="C177" s="71">
        <f>COUNTIF($A$16:$G$16,"50")</f>
        <v>0</v>
      </c>
      <c r="D177" s="71">
        <f>COUNTIF($A$19:$G$19,"50")</f>
        <v>0</v>
      </c>
      <c r="E177" s="71">
        <f>COUNTIF($A$22:$G$22,"50")</f>
        <v>0</v>
      </c>
      <c r="F177" s="71">
        <f>COUNTIF($A$25:$G$25,"50")</f>
        <v>0</v>
      </c>
      <c r="G177" s="71">
        <f>COUNTIF($A$28:$G$28,"50")</f>
        <v>0</v>
      </c>
      <c r="H177" s="71">
        <f>COUNTIF($A$31:$G$31,"50")</f>
        <v>0</v>
      </c>
      <c r="I177" s="71">
        <f>COUNTIF($A$34:$G$34,"50")</f>
        <v>0</v>
      </c>
      <c r="J177" s="71">
        <f>COUNTIF($A$37:$G$37,"50")</f>
        <v>0</v>
      </c>
      <c r="K177" s="71">
        <f>COUNTIF($A$40:$G$40,"50")</f>
        <v>0</v>
      </c>
      <c r="L177" s="71">
        <f>COUNTIF($A$43:$G$43,"50")</f>
        <v>0</v>
      </c>
      <c r="M177" s="71">
        <f>COUNTIF($A$46:$G$46,"50")</f>
        <v>0</v>
      </c>
      <c r="N177" s="71">
        <f>COUNTIF($A$49:$G$49,"50")</f>
        <v>0</v>
      </c>
      <c r="O177" s="173">
        <f>SUM(A177:N177)</f>
        <v>0</v>
      </c>
      <c r="P177" s="175">
        <f>O177/90</f>
        <v>0</v>
      </c>
      <c r="Q177" s="66"/>
    </row>
    <row r="178" spans="1:17" ht="25.5" x14ac:dyDescent="0.2">
      <c r="A178" s="71" t="s">
        <v>164</v>
      </c>
      <c r="B178" s="66"/>
      <c r="C178" s="66"/>
      <c r="D178" s="66"/>
      <c r="E178" s="66"/>
      <c r="F178" s="66"/>
      <c r="G178" s="66"/>
      <c r="H178" s="66"/>
      <c r="I178" s="66"/>
      <c r="J178" s="66"/>
      <c r="K178" s="66"/>
      <c r="L178" s="66"/>
      <c r="M178" s="66"/>
      <c r="N178" s="66"/>
      <c r="O178" s="174" t="s">
        <v>179</v>
      </c>
      <c r="P178" s="174">
        <v>51</v>
      </c>
      <c r="Q178" s="66"/>
    </row>
    <row r="179" spans="1:17" x14ac:dyDescent="0.2">
      <c r="A179" s="177">
        <f>COUNTIF($A$10:$G$10,"51")</f>
        <v>0</v>
      </c>
      <c r="B179" s="71">
        <f>COUNTIF($A$13:$G$13,"51")</f>
        <v>0</v>
      </c>
      <c r="C179" s="71">
        <f>COUNTIF($A$16:$G$16,"51")</f>
        <v>0</v>
      </c>
      <c r="D179" s="71">
        <f>COUNTIF($A$19:$G$19,"51")</f>
        <v>0</v>
      </c>
      <c r="E179" s="71">
        <f>COUNTIF($A$22:$G$22,"51")</f>
        <v>0</v>
      </c>
      <c r="F179" s="71">
        <f>COUNTIF($A$25:$G$25,"51")</f>
        <v>0</v>
      </c>
      <c r="G179" s="71">
        <f>COUNTIF($A$28:$G$28,"51")</f>
        <v>0</v>
      </c>
      <c r="H179" s="71">
        <f>COUNTIF($A$31:$G$31,"51")</f>
        <v>0</v>
      </c>
      <c r="I179" s="71">
        <f>COUNTIF($A$34:$G$34,"51")</f>
        <v>0</v>
      </c>
      <c r="J179" s="71">
        <f>COUNTIF($A$37:$G$37,"51")</f>
        <v>0</v>
      </c>
      <c r="K179" s="71">
        <f>COUNTIF($A$40:$G$40,"51")</f>
        <v>0</v>
      </c>
      <c r="L179" s="71">
        <f>COUNTIF($A$43:$G$43,"51")</f>
        <v>0</v>
      </c>
      <c r="M179" s="71">
        <f>COUNTIF($A$46:$G$46,"51")</f>
        <v>0</v>
      </c>
      <c r="N179" s="71">
        <f>COUNTIF($A$49:$G$49,"51")</f>
        <v>0</v>
      </c>
      <c r="O179" s="173">
        <f>SUM(A179:N179)</f>
        <v>0</v>
      </c>
      <c r="P179" s="175">
        <f>O179/90</f>
        <v>0</v>
      </c>
      <c r="Q179" s="66"/>
    </row>
    <row r="180" spans="1:17" ht="25.5" x14ac:dyDescent="0.2">
      <c r="A180" s="71" t="s">
        <v>165</v>
      </c>
      <c r="B180" s="66"/>
      <c r="C180" s="66"/>
      <c r="D180" s="66"/>
      <c r="E180" s="66"/>
      <c r="F180" s="66"/>
      <c r="G180" s="66"/>
      <c r="H180" s="66"/>
      <c r="I180" s="66"/>
      <c r="J180" s="66"/>
      <c r="K180" s="66"/>
      <c r="L180" s="66"/>
      <c r="M180" s="66"/>
      <c r="N180" s="66"/>
      <c r="O180" s="174" t="s">
        <v>180</v>
      </c>
      <c r="P180" s="174">
        <v>52</v>
      </c>
      <c r="Q180" s="66"/>
    </row>
    <row r="181" spans="1:17" x14ac:dyDescent="0.2">
      <c r="A181" s="177">
        <f>COUNTIF($A$10:$G$10,"52")</f>
        <v>0</v>
      </c>
      <c r="B181" s="71">
        <f>COUNTIF($A$13:$G$13,"52")</f>
        <v>0</v>
      </c>
      <c r="C181" s="71">
        <f>COUNTIF($A$16:$G$16,"52")</f>
        <v>0</v>
      </c>
      <c r="D181" s="71">
        <f>COUNTIF($A$19:$G$19,"52")</f>
        <v>0</v>
      </c>
      <c r="E181" s="71">
        <f>COUNTIF($A$22:$G$22,"52")</f>
        <v>0</v>
      </c>
      <c r="F181" s="71">
        <f>COUNTIF($A$25:$G$25,"52")</f>
        <v>0</v>
      </c>
      <c r="G181" s="71">
        <f>COUNTIF($A$28:$G$28,"52")</f>
        <v>0</v>
      </c>
      <c r="H181" s="71">
        <f>COUNTIF($A$31:$G$31,"52")</f>
        <v>0</v>
      </c>
      <c r="I181" s="71">
        <f>COUNTIF($A$34:$G$34,"52")</f>
        <v>0</v>
      </c>
      <c r="J181" s="71">
        <f>COUNTIF($A$37:$G$37,"52")</f>
        <v>0</v>
      </c>
      <c r="K181" s="71">
        <f>COUNTIF($A$40:$G$40,"52")</f>
        <v>0</v>
      </c>
      <c r="L181" s="71">
        <f>COUNTIF($A$43:$G$43,"52")</f>
        <v>0</v>
      </c>
      <c r="M181" s="71">
        <f>COUNTIF($A$46:$G$46,"52")</f>
        <v>0</v>
      </c>
      <c r="N181" s="71">
        <f>COUNTIF($A$49:$G$49,"52")</f>
        <v>0</v>
      </c>
      <c r="O181" s="173">
        <f>SUM(A181:N181)</f>
        <v>0</v>
      </c>
      <c r="P181" s="175">
        <f>O181/90</f>
        <v>0</v>
      </c>
      <c r="Q181" s="66"/>
    </row>
    <row r="182" spans="1:17" ht="25.5" x14ac:dyDescent="0.2">
      <c r="A182" s="71" t="s">
        <v>166</v>
      </c>
      <c r="B182" s="66"/>
      <c r="C182" s="66"/>
      <c r="D182" s="66"/>
      <c r="E182" s="66"/>
      <c r="F182" s="66"/>
      <c r="G182" s="66"/>
      <c r="H182" s="66"/>
      <c r="I182" s="66"/>
      <c r="J182" s="66"/>
      <c r="K182" s="66"/>
      <c r="L182" s="66"/>
      <c r="M182" s="66"/>
      <c r="N182" s="66"/>
      <c r="O182" s="174" t="s">
        <v>181</v>
      </c>
      <c r="P182" s="174">
        <v>53</v>
      </c>
      <c r="Q182" s="66"/>
    </row>
    <row r="183" spans="1:17" x14ac:dyDescent="0.2">
      <c r="A183" s="177">
        <f>COUNTIF($A$10:$G$10,"53")</f>
        <v>0</v>
      </c>
      <c r="B183" s="71">
        <f>COUNTIF($A$13:$G$13,"53")</f>
        <v>0</v>
      </c>
      <c r="C183" s="71">
        <f>COUNTIF($A$16:$G$16,"53")</f>
        <v>0</v>
      </c>
      <c r="D183" s="71">
        <f>COUNTIF($A$19:$G$19,"53")</f>
        <v>0</v>
      </c>
      <c r="E183" s="71">
        <f>COUNTIF($A$22:$G$22,"53")</f>
        <v>0</v>
      </c>
      <c r="F183" s="71">
        <f>COUNTIF($A$25:$G$25,"53")</f>
        <v>0</v>
      </c>
      <c r="G183" s="71">
        <f>COUNTIF($A$28:$G$28,"53")</f>
        <v>0</v>
      </c>
      <c r="H183" s="71">
        <f>COUNTIF($A$31:$G$31,"53")</f>
        <v>0</v>
      </c>
      <c r="I183" s="71">
        <f>COUNTIF($A$34:$G$34,"53")</f>
        <v>0</v>
      </c>
      <c r="J183" s="71">
        <f>COUNTIF($A$37:$G$37,"53")</f>
        <v>0</v>
      </c>
      <c r="K183" s="71">
        <f>COUNTIF($A$40:$G$40,"53")</f>
        <v>0</v>
      </c>
      <c r="L183" s="71">
        <f>COUNTIF($A$43:$G$43,"53")</f>
        <v>0</v>
      </c>
      <c r="M183" s="71">
        <f>COUNTIF($A$46:$G$46,"53")</f>
        <v>0</v>
      </c>
      <c r="N183" s="71">
        <f>COUNTIF($A$49:$G$49,"53")</f>
        <v>0</v>
      </c>
      <c r="O183" s="173">
        <f>SUM(A183:N183)</f>
        <v>0</v>
      </c>
      <c r="P183" s="175">
        <f>O183/90</f>
        <v>0</v>
      </c>
      <c r="Q183" s="66"/>
    </row>
    <row r="184" spans="1:17" ht="25.5" x14ac:dyDescent="0.2">
      <c r="A184" s="71" t="s">
        <v>167</v>
      </c>
      <c r="B184" s="66"/>
      <c r="C184" s="66"/>
      <c r="D184" s="66"/>
      <c r="E184" s="66"/>
      <c r="F184" s="66"/>
      <c r="G184" s="66"/>
      <c r="H184" s="66"/>
      <c r="I184" s="66"/>
      <c r="J184" s="66"/>
      <c r="K184" s="66"/>
      <c r="L184" s="66"/>
      <c r="M184" s="66"/>
      <c r="N184" s="66"/>
      <c r="O184" s="174" t="s">
        <v>182</v>
      </c>
      <c r="P184" s="174">
        <v>54</v>
      </c>
      <c r="Q184" s="66"/>
    </row>
    <row r="185" spans="1:17" x14ac:dyDescent="0.2">
      <c r="A185" s="177">
        <f>COUNTIF($A$10:$G$10,"54")</f>
        <v>0</v>
      </c>
      <c r="B185" s="71">
        <f>COUNTIF($A$13:$G$13,"54")</f>
        <v>0</v>
      </c>
      <c r="C185" s="71">
        <f>COUNTIF($A$16:$G$16,"54")</f>
        <v>0</v>
      </c>
      <c r="D185" s="71">
        <f>COUNTIF($A$19:$G$19,"54")</f>
        <v>0</v>
      </c>
      <c r="E185" s="71">
        <f>COUNTIF($A$22:$G$22,"54")</f>
        <v>0</v>
      </c>
      <c r="F185" s="71">
        <f>COUNTIF($A$25:$G$25,"54")</f>
        <v>0</v>
      </c>
      <c r="G185" s="71">
        <f>COUNTIF($A$28:$G$28,"54")</f>
        <v>0</v>
      </c>
      <c r="H185" s="71">
        <f>COUNTIF($A$31:$G$31,"54")</f>
        <v>0</v>
      </c>
      <c r="I185" s="71">
        <f>COUNTIF($A$34:$G$34,"54")</f>
        <v>0</v>
      </c>
      <c r="J185" s="71">
        <f>COUNTIF($A$37:$G$37,"54")</f>
        <v>0</v>
      </c>
      <c r="K185" s="71">
        <f>COUNTIF($A$40:$G$40,"54")</f>
        <v>0</v>
      </c>
      <c r="L185" s="71">
        <f>COUNTIF($A$43:$G$43,"54")</f>
        <v>0</v>
      </c>
      <c r="M185" s="71">
        <f>COUNTIF($A$46:$G$46,"54")</f>
        <v>0</v>
      </c>
      <c r="N185" s="71">
        <f>COUNTIF($A$49:$G$49,"54")</f>
        <v>0</v>
      </c>
      <c r="O185" s="173">
        <f>SUM(A185:N185)</f>
        <v>0</v>
      </c>
      <c r="P185" s="175">
        <f>O185/90</f>
        <v>0</v>
      </c>
      <c r="Q185" s="66"/>
    </row>
    <row r="186" spans="1:17" ht="25.5" x14ac:dyDescent="0.2">
      <c r="A186" s="71" t="s">
        <v>168</v>
      </c>
      <c r="B186" s="66"/>
      <c r="C186" s="66"/>
      <c r="D186" s="66"/>
      <c r="E186" s="66"/>
      <c r="F186" s="66"/>
      <c r="G186" s="66"/>
      <c r="H186" s="66"/>
      <c r="I186" s="66"/>
      <c r="J186" s="66"/>
      <c r="K186" s="66"/>
      <c r="L186" s="66"/>
      <c r="M186" s="66"/>
      <c r="N186" s="66"/>
      <c r="O186" s="174" t="s">
        <v>183</v>
      </c>
      <c r="P186" s="174">
        <v>55</v>
      </c>
      <c r="Q186" s="66"/>
    </row>
    <row r="187" spans="1:17" x14ac:dyDescent="0.2">
      <c r="A187" s="177">
        <f>COUNTIF($A$10:$G$10,"55")</f>
        <v>0</v>
      </c>
      <c r="B187" s="71">
        <f>COUNTIF($A$13:$G$13,"55")</f>
        <v>0</v>
      </c>
      <c r="C187" s="71">
        <f>COUNTIF($A$16:$G$16,"55")</f>
        <v>0</v>
      </c>
      <c r="D187" s="71">
        <f>COUNTIF($A$19:$G$19,"55")</f>
        <v>0</v>
      </c>
      <c r="E187" s="71">
        <f>COUNTIF($A$22:$G$22,"55")</f>
        <v>0</v>
      </c>
      <c r="F187" s="71">
        <f>COUNTIF($A$25:$G$25,"55")</f>
        <v>0</v>
      </c>
      <c r="G187" s="71">
        <f>COUNTIF($A$28:$G$28,"55")</f>
        <v>0</v>
      </c>
      <c r="H187" s="71">
        <f>COUNTIF($A$31:$G$31,"55")</f>
        <v>0</v>
      </c>
      <c r="I187" s="71">
        <f>COUNTIF($A$34:$G$34,"55")</f>
        <v>0</v>
      </c>
      <c r="J187" s="71">
        <f>COUNTIF($A$37:$G$37,"55")</f>
        <v>0</v>
      </c>
      <c r="K187" s="71">
        <f>COUNTIF($A$40:$G$40,"55")</f>
        <v>0</v>
      </c>
      <c r="L187" s="71">
        <f>COUNTIF($A$43:$G$43,"55")</f>
        <v>0</v>
      </c>
      <c r="M187" s="71">
        <f>COUNTIF($A$46:$G$46,"55")</f>
        <v>0</v>
      </c>
      <c r="N187" s="71">
        <f>COUNTIF($A$49:$G$49,"55")</f>
        <v>0</v>
      </c>
      <c r="O187" s="173">
        <f>SUM(A187:N187)</f>
        <v>0</v>
      </c>
      <c r="P187" s="175">
        <f>O187/90</f>
        <v>0</v>
      </c>
      <c r="Q187" s="66"/>
    </row>
    <row r="188" spans="1:17" ht="25.5" x14ac:dyDescent="0.2">
      <c r="A188" s="71" t="s">
        <v>169</v>
      </c>
      <c r="B188" s="66"/>
      <c r="C188" s="66"/>
      <c r="D188" s="66"/>
      <c r="E188" s="66"/>
      <c r="F188" s="66"/>
      <c r="G188" s="66"/>
      <c r="H188" s="66"/>
      <c r="I188" s="66"/>
      <c r="J188" s="66"/>
      <c r="K188" s="66"/>
      <c r="L188" s="66"/>
      <c r="M188" s="66"/>
      <c r="N188" s="66"/>
      <c r="O188" s="174" t="s">
        <v>184</v>
      </c>
      <c r="P188" s="174">
        <v>56</v>
      </c>
      <c r="Q188" s="66"/>
    </row>
    <row r="189" spans="1:17" x14ac:dyDescent="0.2">
      <c r="A189" s="177">
        <f>COUNTIF($A$10:$G$10,"56")</f>
        <v>0</v>
      </c>
      <c r="B189" s="71">
        <f>COUNTIF($A$13:$G$13,"56")</f>
        <v>0</v>
      </c>
      <c r="C189" s="71">
        <f>COUNTIF($A$16:$G$16,"56")</f>
        <v>0</v>
      </c>
      <c r="D189" s="71">
        <f>COUNTIF($A$19:$G$19,"56")</f>
        <v>0</v>
      </c>
      <c r="E189" s="71">
        <f>COUNTIF($A$22:$G$22,"56")</f>
        <v>0</v>
      </c>
      <c r="F189" s="71">
        <f>COUNTIF($A$25:$G$25,"56")</f>
        <v>0</v>
      </c>
      <c r="G189" s="71">
        <f>COUNTIF($A$28:$G$28,"56")</f>
        <v>0</v>
      </c>
      <c r="H189" s="71">
        <f>COUNTIF($A$31:$G$31,"56")</f>
        <v>0</v>
      </c>
      <c r="I189" s="71">
        <f>COUNTIF($A$34:$G$34,"56")</f>
        <v>0</v>
      </c>
      <c r="J189" s="71">
        <f>COUNTIF($A$37:$G$37,"56")</f>
        <v>0</v>
      </c>
      <c r="K189" s="71">
        <f>COUNTIF($A$40:$G$40,"56")</f>
        <v>0</v>
      </c>
      <c r="L189" s="71">
        <f>COUNTIF($A$43:$G$43,"56")</f>
        <v>0</v>
      </c>
      <c r="M189" s="71">
        <f>COUNTIF($A$46:$G$46,"56")</f>
        <v>0</v>
      </c>
      <c r="N189" s="71">
        <f>COUNTIF($A$49:$G$49,"56")</f>
        <v>0</v>
      </c>
      <c r="O189" s="173">
        <f>SUM(A189:N189)</f>
        <v>0</v>
      </c>
      <c r="P189" s="175">
        <f>O189/90</f>
        <v>0</v>
      </c>
      <c r="Q189" s="66"/>
    </row>
    <row r="190" spans="1:17" ht="25.5" x14ac:dyDescent="0.2">
      <c r="A190" s="71" t="s">
        <v>170</v>
      </c>
      <c r="B190" s="66"/>
      <c r="C190" s="66"/>
      <c r="D190" s="66"/>
      <c r="E190" s="66"/>
      <c r="F190" s="66"/>
      <c r="G190" s="66"/>
      <c r="H190" s="66"/>
      <c r="I190" s="66"/>
      <c r="J190" s="66"/>
      <c r="K190" s="66"/>
      <c r="L190" s="66"/>
      <c r="M190" s="66"/>
      <c r="N190" s="66"/>
      <c r="O190" s="174" t="s">
        <v>185</v>
      </c>
      <c r="P190" s="174">
        <v>57</v>
      </c>
      <c r="Q190" s="66"/>
    </row>
    <row r="191" spans="1:17" x14ac:dyDescent="0.2">
      <c r="A191" s="177">
        <f>COUNTIF($A$10:$G$10,"57")</f>
        <v>0</v>
      </c>
      <c r="B191" s="71">
        <f>COUNTIF($A$13:$G$13,"57")</f>
        <v>0</v>
      </c>
      <c r="C191" s="71">
        <f>COUNTIF($A$16:$G$16,"57")</f>
        <v>0</v>
      </c>
      <c r="D191" s="71">
        <f>COUNTIF($A$19:$G$19,"57")</f>
        <v>0</v>
      </c>
      <c r="E191" s="71">
        <f>COUNTIF($A$22:$G$22,"57")</f>
        <v>0</v>
      </c>
      <c r="F191" s="71">
        <f>COUNTIF($A$25:$G$25,"57")</f>
        <v>0</v>
      </c>
      <c r="G191" s="71">
        <f>COUNTIF($A$28:$G$28,"57")</f>
        <v>0</v>
      </c>
      <c r="H191" s="71">
        <f>COUNTIF($A$31:$G$31,"57")</f>
        <v>0</v>
      </c>
      <c r="I191" s="71">
        <f>COUNTIF($A$34:$G$34,"57")</f>
        <v>0</v>
      </c>
      <c r="J191" s="71">
        <f>COUNTIF($A$37:$G$37,"57")</f>
        <v>0</v>
      </c>
      <c r="K191" s="71">
        <f>COUNTIF($A$40:$G$40,"57")</f>
        <v>0</v>
      </c>
      <c r="L191" s="71">
        <f>COUNTIF($A$43:$G$43,"57")</f>
        <v>0</v>
      </c>
      <c r="M191" s="71">
        <f>COUNTIF($A$46:$G$46,"57")</f>
        <v>0</v>
      </c>
      <c r="N191" s="71">
        <f>COUNTIF($A$49:$G$49,"57")</f>
        <v>0</v>
      </c>
      <c r="O191" s="173">
        <f>SUM(A191:N191)</f>
        <v>0</v>
      </c>
      <c r="P191" s="175">
        <f>O191/90</f>
        <v>0</v>
      </c>
      <c r="Q191" s="66"/>
    </row>
    <row r="192" spans="1:17" ht="25.5" x14ac:dyDescent="0.2">
      <c r="A192" s="71" t="s">
        <v>171</v>
      </c>
      <c r="B192" s="66"/>
      <c r="C192" s="66"/>
      <c r="D192" s="66"/>
      <c r="E192" s="66"/>
      <c r="F192" s="66"/>
      <c r="G192" s="66"/>
      <c r="H192" s="66"/>
      <c r="I192" s="66"/>
      <c r="J192" s="66"/>
      <c r="K192" s="66"/>
      <c r="L192" s="66"/>
      <c r="M192" s="66"/>
      <c r="N192" s="66"/>
      <c r="O192" s="174" t="s">
        <v>186</v>
      </c>
      <c r="P192" s="174">
        <v>58</v>
      </c>
      <c r="Q192" s="66"/>
    </row>
    <row r="193" spans="1:17" x14ac:dyDescent="0.2">
      <c r="A193" s="177">
        <f>COUNTIF($A$10:$G$10,"58")</f>
        <v>0</v>
      </c>
      <c r="B193" s="71">
        <f>COUNTIF($A$13:$G$13,"58")</f>
        <v>0</v>
      </c>
      <c r="C193" s="71">
        <f>COUNTIF($A$16:$G$16,"58")</f>
        <v>0</v>
      </c>
      <c r="D193" s="71">
        <f>COUNTIF($A$19:$G$19,"58")</f>
        <v>0</v>
      </c>
      <c r="E193" s="71">
        <f>COUNTIF($A$22:$G$22,"58")</f>
        <v>0</v>
      </c>
      <c r="F193" s="71">
        <f>COUNTIF($A$25:$G$25,"58")</f>
        <v>0</v>
      </c>
      <c r="G193" s="71">
        <f>COUNTIF($A$28:$G$28,"58")</f>
        <v>0</v>
      </c>
      <c r="H193" s="71">
        <f>COUNTIF($A$31:$G$31,"58")</f>
        <v>0</v>
      </c>
      <c r="I193" s="71">
        <f>COUNTIF($A$34:$G$34,"58")</f>
        <v>0</v>
      </c>
      <c r="J193" s="71">
        <f>COUNTIF($A$37:$G$37,"58")</f>
        <v>0</v>
      </c>
      <c r="K193" s="71">
        <f>COUNTIF($A$40:$G$40,"58")</f>
        <v>0</v>
      </c>
      <c r="L193" s="71">
        <f>COUNTIF($A$43:$G$43,"58")</f>
        <v>0</v>
      </c>
      <c r="M193" s="71">
        <f>COUNTIF($A$46:$G$46,"58")</f>
        <v>0</v>
      </c>
      <c r="N193" s="71">
        <f>COUNTIF($A$49:$G$49,"58")</f>
        <v>0</v>
      </c>
      <c r="O193" s="173">
        <f>SUM(A193:N193)</f>
        <v>0</v>
      </c>
      <c r="P193" s="175">
        <f>O193/90</f>
        <v>0</v>
      </c>
      <c r="Q193" s="66"/>
    </row>
    <row r="194" spans="1:17" ht="25.5" x14ac:dyDescent="0.2">
      <c r="A194" s="71" t="s">
        <v>172</v>
      </c>
      <c r="B194" s="66"/>
      <c r="C194" s="66"/>
      <c r="D194" s="66"/>
      <c r="E194" s="66"/>
      <c r="F194" s="66"/>
      <c r="G194" s="66"/>
      <c r="H194" s="66"/>
      <c r="I194" s="66"/>
      <c r="J194" s="66"/>
      <c r="K194" s="66"/>
      <c r="L194" s="66"/>
      <c r="M194" s="66"/>
      <c r="N194" s="66"/>
      <c r="O194" s="174" t="s">
        <v>187</v>
      </c>
      <c r="P194" s="174">
        <v>59</v>
      </c>
      <c r="Q194" s="66"/>
    </row>
    <row r="195" spans="1:17" x14ac:dyDescent="0.2">
      <c r="A195" s="177">
        <f>COUNTIF($A$10:$G$10,"59")</f>
        <v>0</v>
      </c>
      <c r="B195" s="71">
        <f>COUNTIF($A$13:$G$13,"59")</f>
        <v>0</v>
      </c>
      <c r="C195" s="71">
        <f>COUNTIF($A$16:$G$16,"59")</f>
        <v>0</v>
      </c>
      <c r="D195" s="71">
        <f>COUNTIF($A$19:$G$19,"59")</f>
        <v>0</v>
      </c>
      <c r="E195" s="71">
        <f>COUNTIF($A$22:$G$22,"59")</f>
        <v>0</v>
      </c>
      <c r="F195" s="71">
        <f>COUNTIF($A$25:$G$25,"59")</f>
        <v>0</v>
      </c>
      <c r="G195" s="71">
        <f>COUNTIF($A$28:$G$28,"59")</f>
        <v>0</v>
      </c>
      <c r="H195" s="71">
        <f>COUNTIF($A$31:$G$31,"59")</f>
        <v>0</v>
      </c>
      <c r="I195" s="71">
        <f>COUNTIF($A$34:$G$34,"59")</f>
        <v>0</v>
      </c>
      <c r="J195" s="71">
        <f>COUNTIF($A$37:$G$37,"59")</f>
        <v>0</v>
      </c>
      <c r="K195" s="71">
        <f>COUNTIF($A$40:$G$40,"59")</f>
        <v>0</v>
      </c>
      <c r="L195" s="71">
        <f>COUNTIF($A$43:$G$43,"59")</f>
        <v>0</v>
      </c>
      <c r="M195" s="71">
        <f>COUNTIF($A$46:$G$46,"59")</f>
        <v>0</v>
      </c>
      <c r="N195" s="71">
        <f>COUNTIF($A$49:$G$49,"59")</f>
        <v>0</v>
      </c>
      <c r="O195" s="173">
        <f>SUM(A195:N195)</f>
        <v>0</v>
      </c>
      <c r="P195" s="175">
        <f>O195/90</f>
        <v>0</v>
      </c>
      <c r="Q195" s="66"/>
    </row>
    <row r="196" spans="1:17" ht="25.5" x14ac:dyDescent="0.2">
      <c r="A196" s="71" t="s">
        <v>173</v>
      </c>
      <c r="B196" s="66"/>
      <c r="C196" s="66"/>
      <c r="D196" s="66"/>
      <c r="E196" s="66"/>
      <c r="F196" s="66"/>
      <c r="G196" s="66"/>
      <c r="H196" s="66"/>
      <c r="I196" s="66"/>
      <c r="J196" s="66"/>
      <c r="K196" s="66"/>
      <c r="L196" s="66"/>
      <c r="M196" s="66"/>
      <c r="N196" s="66"/>
      <c r="O196" s="174" t="s">
        <v>188</v>
      </c>
      <c r="P196" s="174">
        <v>60</v>
      </c>
      <c r="Q196" s="66"/>
    </row>
    <row r="197" spans="1:17" x14ac:dyDescent="0.2">
      <c r="A197" s="177">
        <f>COUNTIF($A$10:$G$10,"60")</f>
        <v>0</v>
      </c>
      <c r="B197" s="71">
        <f>COUNTIF($A$13:$G$13,"60")</f>
        <v>0</v>
      </c>
      <c r="C197" s="71">
        <f>COUNTIF($A$16:$G$16,"60")</f>
        <v>0</v>
      </c>
      <c r="D197" s="71">
        <f>COUNTIF($A$19:$G$19,"60")</f>
        <v>0</v>
      </c>
      <c r="E197" s="71">
        <f>COUNTIF($A$22:$G$22,"60")</f>
        <v>0</v>
      </c>
      <c r="F197" s="71">
        <f>COUNTIF($A$25:$G$25,"60")</f>
        <v>0</v>
      </c>
      <c r="G197" s="71">
        <f>COUNTIF($A$28:$G$28,"60")</f>
        <v>0</v>
      </c>
      <c r="H197" s="71">
        <f>COUNTIF($A$31:$G$31,"60")</f>
        <v>0</v>
      </c>
      <c r="I197" s="71">
        <f>COUNTIF($A$34:$G$34,"60")</f>
        <v>0</v>
      </c>
      <c r="J197" s="71">
        <f>COUNTIF($A$37:$G$37,"60")</f>
        <v>0</v>
      </c>
      <c r="K197" s="71">
        <f>COUNTIF($A$40:$G$40,"60")</f>
        <v>0</v>
      </c>
      <c r="L197" s="71">
        <f>COUNTIF($A$43:$G$43,"60")</f>
        <v>0</v>
      </c>
      <c r="M197" s="71">
        <f>COUNTIF($A$46:$G$46,"60")</f>
        <v>0</v>
      </c>
      <c r="N197" s="71">
        <f>COUNTIF($A$49:$G$49,"60")</f>
        <v>0</v>
      </c>
      <c r="O197" s="173">
        <f>SUM(A197:N197)</f>
        <v>0</v>
      </c>
      <c r="P197" s="175">
        <f>O197/90</f>
        <v>0</v>
      </c>
      <c r="Q197" s="66"/>
    </row>
    <row r="200" spans="1:17" ht="15" x14ac:dyDescent="0.25">
      <c r="J200" s="1"/>
      <c r="K200" s="1"/>
      <c r="L200" s="49"/>
      <c r="M200" s="1"/>
      <c r="N200" s="1"/>
      <c r="O200" s="1"/>
      <c r="P200" s="47"/>
    </row>
    <row r="201" spans="1:17" ht="15" x14ac:dyDescent="0.25">
      <c r="J201" s="50"/>
      <c r="K201" s="50"/>
      <c r="L201" s="50"/>
      <c r="M201" s="51"/>
      <c r="N201" s="11"/>
      <c r="O201" s="11"/>
      <c r="P201" s="47"/>
    </row>
    <row r="202" spans="1:17" ht="15" x14ac:dyDescent="0.25">
      <c r="J202" s="50"/>
      <c r="K202" s="50"/>
      <c r="L202" s="50"/>
      <c r="M202" s="51"/>
      <c r="N202" s="11"/>
      <c r="O202" s="11"/>
      <c r="P202" s="47"/>
    </row>
    <row r="203" spans="1:17" x14ac:dyDescent="0.2">
      <c r="J203" s="14"/>
      <c r="K203" s="14"/>
      <c r="L203" s="14"/>
      <c r="M203" s="14"/>
      <c r="N203" s="14"/>
      <c r="O203" s="14"/>
      <c r="P203" s="47"/>
    </row>
    <row r="204" spans="1:17" x14ac:dyDescent="0.2">
      <c r="J204" s="48"/>
      <c r="K204" s="48"/>
      <c r="L204" s="48"/>
      <c r="M204" s="48"/>
      <c r="N204" s="48"/>
      <c r="O204" s="48"/>
      <c r="P204" s="47"/>
    </row>
    <row r="205" spans="1:17" x14ac:dyDescent="0.2">
      <c r="A205" s="66" t="s">
        <v>146</v>
      </c>
      <c r="B205" s="66"/>
      <c r="C205" s="66"/>
      <c r="D205" s="66"/>
      <c r="E205" s="66"/>
      <c r="F205" s="66"/>
      <c r="G205" s="66"/>
      <c r="H205" s="66"/>
      <c r="J205" s="48"/>
      <c r="K205" s="48"/>
      <c r="L205" s="48"/>
      <c r="M205" s="48"/>
      <c r="N205" s="48"/>
      <c r="O205" s="48"/>
      <c r="P205" s="47"/>
    </row>
    <row r="206" spans="1:17" x14ac:dyDescent="0.2">
      <c r="A206" s="178">
        <f ca="1">WEEKDAY(C4)</f>
        <v>2</v>
      </c>
      <c r="B206" s="66"/>
      <c r="C206" s="66"/>
      <c r="D206" s="66"/>
      <c r="E206" s="66"/>
      <c r="F206" s="66"/>
      <c r="G206" s="66"/>
      <c r="H206" s="66"/>
      <c r="J206" s="14"/>
      <c r="K206" s="14"/>
      <c r="L206" s="47"/>
      <c r="M206" s="14"/>
      <c r="N206" s="14"/>
      <c r="O206" s="48"/>
      <c r="P206" s="47"/>
    </row>
    <row r="207" spans="1:17" x14ac:dyDescent="0.2">
      <c r="A207" s="66" t="s">
        <v>147</v>
      </c>
      <c r="B207" s="66"/>
      <c r="C207" s="66"/>
      <c r="D207" s="66"/>
      <c r="E207" s="66"/>
      <c r="F207" s="66"/>
      <c r="G207" s="66"/>
      <c r="H207" s="66"/>
      <c r="J207" s="48"/>
      <c r="K207" s="47"/>
      <c r="L207" s="47"/>
      <c r="M207" s="48"/>
      <c r="N207" s="48"/>
      <c r="O207" s="48"/>
      <c r="P207" s="47"/>
    </row>
    <row r="208" spans="1:17" x14ac:dyDescent="0.2">
      <c r="A208" s="179" t="str">
        <f ca="1">IF(A206=1, "6", IF(A206=2, "5", IF(A206=3,"4", IF(A206=4,"3",IF(A206=5,"2", IF(A206=6,"1", IF(A206=7,"0")))))))</f>
        <v>5</v>
      </c>
      <c r="B208" s="66"/>
      <c r="C208" s="66"/>
      <c r="D208" s="66"/>
      <c r="E208" s="66"/>
      <c r="F208" s="66"/>
      <c r="G208" s="66"/>
      <c r="H208" s="66"/>
      <c r="J208" s="48"/>
      <c r="K208" s="47"/>
      <c r="L208" s="47"/>
      <c r="M208" s="48"/>
      <c r="N208" s="48"/>
      <c r="O208" s="48"/>
      <c r="P208" s="47"/>
    </row>
    <row r="209" spans="1:16" x14ac:dyDescent="0.2">
      <c r="A209" s="66"/>
      <c r="B209" s="66"/>
      <c r="C209" s="66"/>
      <c r="D209" s="66"/>
      <c r="E209" s="66"/>
      <c r="F209" s="66"/>
      <c r="G209" s="66"/>
      <c r="H209" s="66"/>
      <c r="J209" s="48"/>
      <c r="K209" s="14"/>
      <c r="L209" s="47"/>
      <c r="M209" s="14"/>
      <c r="N209" s="48"/>
      <c r="O209" s="48"/>
      <c r="P209" s="47"/>
    </row>
    <row r="210" spans="1:16" ht="15" x14ac:dyDescent="0.25">
      <c r="J210" s="12"/>
      <c r="K210" s="12"/>
      <c r="L210" s="12"/>
      <c r="M210" s="12"/>
      <c r="N210" s="12"/>
      <c r="O210" s="12"/>
      <c r="P210" s="47"/>
    </row>
    <row r="211" spans="1:16" ht="15" x14ac:dyDescent="0.25">
      <c r="J211" s="12"/>
      <c r="K211" s="12"/>
      <c r="L211" s="12"/>
      <c r="M211" s="12"/>
      <c r="N211" s="12"/>
      <c r="O211" s="12"/>
      <c r="P211" s="47"/>
    </row>
    <row r="212" spans="1:16" x14ac:dyDescent="0.2">
      <c r="J212" s="14"/>
      <c r="K212" s="48"/>
      <c r="L212" s="14"/>
      <c r="M212" s="14"/>
      <c r="N212" s="14"/>
      <c r="O212" s="14"/>
      <c r="P212" s="47"/>
    </row>
    <row r="213" spans="1:16" x14ac:dyDescent="0.2">
      <c r="J213" s="48"/>
      <c r="K213" s="48"/>
      <c r="L213" s="48"/>
      <c r="M213" s="47"/>
      <c r="N213" s="47"/>
      <c r="O213" s="48"/>
      <c r="P213" s="47"/>
    </row>
    <row r="214" spans="1:16" x14ac:dyDescent="0.2">
      <c r="J214" s="48"/>
      <c r="K214" s="48"/>
      <c r="L214" s="48"/>
      <c r="M214" s="47"/>
      <c r="N214" s="47"/>
      <c r="O214" s="48"/>
      <c r="P214" s="47"/>
    </row>
    <row r="215" spans="1:16" x14ac:dyDescent="0.2">
      <c r="J215" s="47"/>
      <c r="K215" s="48"/>
      <c r="L215" s="14"/>
      <c r="M215" s="14"/>
      <c r="N215" s="14"/>
      <c r="O215" s="14"/>
      <c r="P215" s="47"/>
    </row>
    <row r="216" spans="1:16" x14ac:dyDescent="0.2">
      <c r="J216" s="47"/>
      <c r="K216" s="47"/>
      <c r="L216" s="47"/>
      <c r="M216" s="47"/>
      <c r="N216" s="48"/>
      <c r="O216" s="47"/>
      <c r="P216" s="47"/>
    </row>
    <row r="217" spans="1:16" x14ac:dyDescent="0.2">
      <c r="J217" s="47"/>
      <c r="K217" s="47"/>
      <c r="L217" s="47"/>
      <c r="M217" s="47"/>
      <c r="N217" s="48"/>
      <c r="O217" s="47"/>
      <c r="P217" s="47"/>
    </row>
    <row r="218" spans="1:16" x14ac:dyDescent="0.2">
      <c r="J218" s="47"/>
      <c r="K218" s="47"/>
      <c r="L218" s="14"/>
      <c r="M218" s="47"/>
      <c r="N218" s="14"/>
      <c r="O218" s="14"/>
      <c r="P218" s="47"/>
    </row>
    <row r="219" spans="1:16" x14ac:dyDescent="0.2">
      <c r="J219" s="47"/>
      <c r="K219" s="47"/>
      <c r="L219" s="14"/>
      <c r="M219" s="47"/>
      <c r="N219" s="14"/>
      <c r="O219" s="14"/>
      <c r="P219" s="47"/>
    </row>
    <row r="220" spans="1:16" x14ac:dyDescent="0.2">
      <c r="J220" s="47"/>
      <c r="K220" s="47"/>
      <c r="L220" s="14"/>
      <c r="M220" s="47"/>
      <c r="N220" s="14"/>
      <c r="O220" s="14"/>
      <c r="P220" s="47"/>
    </row>
    <row r="221" spans="1:16" x14ac:dyDescent="0.2">
      <c r="J221" s="47"/>
      <c r="K221" s="47"/>
      <c r="L221" s="14"/>
      <c r="M221" s="47"/>
      <c r="N221" s="14"/>
      <c r="O221" s="14"/>
      <c r="P221" s="47"/>
    </row>
    <row r="222" spans="1:16" x14ac:dyDescent="0.2">
      <c r="J222" s="47"/>
      <c r="K222" s="47"/>
      <c r="L222" s="14"/>
      <c r="M222" s="47"/>
      <c r="N222" s="14"/>
      <c r="O222" s="14"/>
      <c r="P222" s="47"/>
    </row>
    <row r="223" spans="1:16" x14ac:dyDescent="0.2">
      <c r="J223" s="47"/>
      <c r="K223" s="47"/>
      <c r="L223" s="14"/>
      <c r="M223" s="47"/>
      <c r="N223" s="14"/>
      <c r="O223" s="14"/>
      <c r="P223" s="47"/>
    </row>
    <row r="224" spans="1:16" x14ac:dyDescent="0.2">
      <c r="J224" s="47"/>
      <c r="K224" s="47"/>
      <c r="L224" s="47"/>
      <c r="M224" s="47"/>
      <c r="N224" s="47"/>
      <c r="O224" s="47"/>
      <c r="P224" s="47"/>
    </row>
    <row r="225" spans="10:16" x14ac:dyDescent="0.2">
      <c r="J225" s="47"/>
      <c r="K225" s="47"/>
      <c r="L225" s="47"/>
      <c r="M225" s="47"/>
      <c r="N225" s="47"/>
      <c r="O225" s="47"/>
      <c r="P225" s="47"/>
    </row>
    <row r="226" spans="10:16" x14ac:dyDescent="0.2">
      <c r="J226" s="47"/>
      <c r="K226" s="47"/>
      <c r="L226" s="47"/>
      <c r="M226" s="47"/>
      <c r="N226" s="47"/>
      <c r="O226" s="47"/>
      <c r="P226" s="47"/>
    </row>
    <row r="227" spans="10:16" ht="15" x14ac:dyDescent="0.25">
      <c r="J227" s="1"/>
      <c r="K227" s="1"/>
      <c r="L227" s="49"/>
      <c r="M227" s="1"/>
      <c r="N227" s="1"/>
      <c r="O227" s="1"/>
      <c r="P227" s="47"/>
    </row>
    <row r="228" spans="10:16" ht="15" x14ac:dyDescent="0.25">
      <c r="J228" s="50"/>
      <c r="K228" s="50"/>
      <c r="L228" s="50"/>
      <c r="M228" s="51"/>
      <c r="N228" s="11"/>
      <c r="O228" s="11"/>
      <c r="P228" s="47"/>
    </row>
    <row r="229" spans="10:16" x14ac:dyDescent="0.2">
      <c r="J229" s="47"/>
      <c r="K229" s="47"/>
      <c r="L229" s="47"/>
      <c r="M229" s="47"/>
      <c r="N229" s="47"/>
      <c r="O229" s="47"/>
      <c r="P229" s="47"/>
    </row>
    <row r="230" spans="10:16" x14ac:dyDescent="0.2">
      <c r="J230" s="14"/>
      <c r="K230" s="14"/>
      <c r="L230" s="14"/>
      <c r="M230" s="14"/>
      <c r="N230" s="14"/>
      <c r="O230" s="14"/>
      <c r="P230" s="47"/>
    </row>
    <row r="231" spans="10:16" ht="15" x14ac:dyDescent="0.25">
      <c r="J231" s="50"/>
      <c r="K231" s="50"/>
      <c r="L231" s="50"/>
      <c r="M231" s="51"/>
      <c r="N231" s="11"/>
      <c r="O231" s="11"/>
      <c r="P231" s="47"/>
    </row>
    <row r="232" spans="10:16" x14ac:dyDescent="0.2">
      <c r="J232" s="47"/>
      <c r="K232" s="47"/>
      <c r="L232" s="47"/>
      <c r="M232" s="47"/>
      <c r="N232" s="47"/>
      <c r="O232" s="47"/>
      <c r="P232" s="47"/>
    </row>
    <row r="233" spans="10:16" x14ac:dyDescent="0.2">
      <c r="J233" s="14"/>
      <c r="K233" s="14"/>
      <c r="L233" s="14"/>
      <c r="M233" s="48"/>
      <c r="N233" s="14"/>
      <c r="O233" s="48"/>
      <c r="P233" s="47"/>
    </row>
    <row r="234" spans="10:16" x14ac:dyDescent="0.2">
      <c r="J234" s="48"/>
      <c r="K234" s="48"/>
      <c r="L234" s="48"/>
      <c r="M234" s="48"/>
      <c r="N234" s="48"/>
      <c r="O234" s="48"/>
      <c r="P234" s="47"/>
    </row>
    <row r="235" spans="10:16" x14ac:dyDescent="0.2">
      <c r="J235" s="47"/>
      <c r="K235" s="47"/>
      <c r="L235" s="47"/>
      <c r="M235" s="47"/>
      <c r="N235" s="47"/>
      <c r="O235" s="48"/>
      <c r="P235" s="47"/>
    </row>
    <row r="236" spans="10:16" x14ac:dyDescent="0.2">
      <c r="J236" s="48"/>
      <c r="K236" s="14"/>
      <c r="L236" s="14"/>
      <c r="M236" s="48"/>
      <c r="N236" s="48"/>
      <c r="O236" s="48"/>
      <c r="P236" s="47"/>
    </row>
    <row r="237" spans="10:16" x14ac:dyDescent="0.2">
      <c r="J237" s="48"/>
      <c r="K237" s="48"/>
      <c r="L237" s="48"/>
      <c r="M237" s="48"/>
      <c r="N237" s="48"/>
      <c r="O237" s="48"/>
      <c r="P237" s="47"/>
    </row>
    <row r="238" spans="10:16" x14ac:dyDescent="0.2">
      <c r="J238" s="48"/>
      <c r="K238" s="47"/>
      <c r="L238" s="47"/>
      <c r="M238" s="48"/>
      <c r="N238" s="48"/>
      <c r="O238" s="48"/>
      <c r="P238" s="47"/>
    </row>
    <row r="239" spans="10:16" ht="15" x14ac:dyDescent="0.25">
      <c r="J239" s="12"/>
      <c r="K239" s="12"/>
      <c r="L239" s="12"/>
      <c r="M239" s="12"/>
      <c r="N239" s="12"/>
      <c r="O239" s="12"/>
      <c r="P239" s="47"/>
    </row>
    <row r="240" spans="10:16" ht="15" x14ac:dyDescent="0.25">
      <c r="J240" s="12"/>
      <c r="K240" s="12"/>
      <c r="L240" s="12"/>
      <c r="M240" s="12"/>
      <c r="N240" s="12"/>
      <c r="O240" s="12"/>
      <c r="P240" s="47"/>
    </row>
    <row r="241" spans="10:16" x14ac:dyDescent="0.2">
      <c r="J241" s="47"/>
      <c r="K241" s="47"/>
      <c r="L241" s="47"/>
      <c r="M241" s="47"/>
      <c r="N241" s="47"/>
      <c r="O241" s="47"/>
      <c r="P241" s="47"/>
    </row>
    <row r="242" spans="10:16" x14ac:dyDescent="0.2">
      <c r="J242" s="14"/>
      <c r="K242" s="48"/>
      <c r="L242" s="14"/>
      <c r="M242" s="14"/>
      <c r="N242" s="14"/>
      <c r="O242" s="14"/>
      <c r="P242" s="47"/>
    </row>
    <row r="243" spans="10:16" x14ac:dyDescent="0.2">
      <c r="J243" s="48"/>
      <c r="K243" s="48"/>
      <c r="L243" s="47"/>
      <c r="M243" s="47"/>
      <c r="N243" s="47"/>
      <c r="O243" s="47"/>
      <c r="P243" s="47"/>
    </row>
    <row r="244" spans="10:16" x14ac:dyDescent="0.2">
      <c r="J244" s="48"/>
      <c r="K244" s="48"/>
      <c r="L244" s="47"/>
      <c r="M244" s="47"/>
      <c r="N244" s="47"/>
      <c r="O244" s="47"/>
      <c r="P244" s="47"/>
    </row>
    <row r="245" spans="10:16" x14ac:dyDescent="0.2">
      <c r="J245" s="47"/>
      <c r="K245" s="47"/>
      <c r="L245" s="14"/>
      <c r="M245" s="14"/>
      <c r="N245" s="14"/>
      <c r="O245" s="14"/>
      <c r="P245" s="47"/>
    </row>
    <row r="246" spans="10:16" x14ac:dyDescent="0.2">
      <c r="J246" s="47"/>
      <c r="K246" s="47"/>
      <c r="L246" s="47"/>
      <c r="M246" s="47"/>
      <c r="N246" s="47"/>
      <c r="O246" s="47"/>
      <c r="P246" s="47"/>
    </row>
    <row r="247" spans="10:16" x14ac:dyDescent="0.2">
      <c r="J247" s="47"/>
      <c r="K247" s="47"/>
      <c r="L247" s="47"/>
      <c r="M247" s="47"/>
      <c r="N247" s="47"/>
      <c r="O247" s="47"/>
      <c r="P247" s="47"/>
    </row>
    <row r="248" spans="10:16" x14ac:dyDescent="0.2">
      <c r="J248" s="47"/>
      <c r="K248" s="47"/>
      <c r="L248" s="47"/>
      <c r="M248" s="14"/>
      <c r="N248" s="14"/>
      <c r="O248" s="14"/>
      <c r="P248" s="47"/>
    </row>
  </sheetData>
  <sheetProtection selectLockedCells="1"/>
  <mergeCells count="3">
    <mergeCell ref="A6:G6"/>
    <mergeCell ref="H8:J8"/>
    <mergeCell ref="A2:H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46:G46 A43:G43 A40:G40 A37:G37 A34:G34 A31:G31 A28:G28 A25:G25 A22:G22 A19:G19 A16:G16 A49:G49">
      <formula1>"0,1,2,3,4,5,6,7,8,9,10,11,12,13,14,15,16,17,18,19,20,21,22,23,24,25,26,27,28,29,30,31,32,33,34,35,36,37,38,39,40,41,42,43,44,45,46,47,48,49,50,51,52,53,54,55,56,57,58,59,60"</formula1>
    </dataValidation>
    <dataValidation type="list" allowBlank="1" showInputMessage="1" showErrorMessage="1" sqref="H52">
      <formula1>$J$26:$J$29</formula1>
    </dataValidation>
    <dataValidation type="list" showInputMessage="1" showErrorMessage="1" sqref="J7">
      <formula1>$L$1:$L$6</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9"/>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6" t="s">
        <v>153</v>
      </c>
      <c r="B2" s="217"/>
      <c r="C2" s="217"/>
      <c r="D2" s="217"/>
      <c r="E2" s="217"/>
      <c r="F2" s="217"/>
      <c r="G2" s="217"/>
      <c r="H2" s="218"/>
      <c r="I2" s="2"/>
      <c r="J2" s="97">
        <f ca="1">D4+1</f>
        <v>42159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46" t="s">
        <v>114</v>
      </c>
      <c r="E3" s="32" t="s">
        <v>105</v>
      </c>
      <c r="F3" s="35" t="s">
        <v>133</v>
      </c>
      <c r="G3" s="38" t="s">
        <v>21</v>
      </c>
      <c r="H3" s="100" t="s">
        <v>103</v>
      </c>
      <c r="I3" s="101" t="s">
        <v>104</v>
      </c>
      <c r="J3" s="114" t="s">
        <v>150</v>
      </c>
      <c r="L3" s="192" t="s">
        <v>204</v>
      </c>
      <c r="X3" s="189" t="s">
        <v>153</v>
      </c>
    </row>
    <row r="4" spans="1:36" ht="14.25" customHeight="1" thickBot="1" x14ac:dyDescent="0.3">
      <c r="A4" s="89">
        <v>1</v>
      </c>
      <c r="B4" s="87" t="s">
        <v>101</v>
      </c>
      <c r="C4" s="88">
        <f ca="1">H6-1</f>
        <v>42338</v>
      </c>
      <c r="D4" s="24">
        <f ca="1">C4-180</f>
        <v>42158</v>
      </c>
      <c r="E4" s="99">
        <f ca="1">C4+A258</f>
        <v>42343</v>
      </c>
      <c r="F4" s="89"/>
      <c r="G4" s="29">
        <f>SUM(W10:W88)</f>
        <v>0</v>
      </c>
      <c r="H4" s="102">
        <f>180-G4</f>
        <v>180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3" t="s">
        <v>115</v>
      </c>
      <c r="B6" s="213"/>
      <c r="C6" s="213"/>
      <c r="D6" s="213"/>
      <c r="E6" s="213"/>
      <c r="F6" s="213"/>
      <c r="G6" s="213"/>
      <c r="H6" s="120">
        <f ca="1">TODAY()</f>
        <v>42339</v>
      </c>
      <c r="I6" s="103" t="s">
        <v>151</v>
      </c>
      <c r="J6" s="190" t="s">
        <v>190</v>
      </c>
      <c r="L6" s="193" t="s">
        <v>207</v>
      </c>
    </row>
    <row r="7" spans="1:36" s="28" customFormat="1" ht="21" customHeight="1" thickBot="1" x14ac:dyDescent="0.3">
      <c r="A7" s="116" t="s">
        <v>136</v>
      </c>
      <c r="B7" s="116" t="s">
        <v>137</v>
      </c>
      <c r="C7" s="117" t="s">
        <v>138</v>
      </c>
      <c r="D7" s="116" t="s">
        <v>139</v>
      </c>
      <c r="E7" s="117" t="s">
        <v>140</v>
      </c>
      <c r="F7" s="116" t="s">
        <v>141</v>
      </c>
      <c r="G7" s="118" t="s">
        <v>142</v>
      </c>
      <c r="H7" s="77"/>
      <c r="I7" s="33"/>
      <c r="J7" s="191"/>
    </row>
    <row r="8" spans="1:36" ht="20.25" customHeight="1" x14ac:dyDescent="0.2">
      <c r="A8" s="104">
        <f t="shared" ref="A8:F8" ca="1" si="0">B8-1</f>
        <v>42155</v>
      </c>
      <c r="B8" s="104">
        <f t="shared" ca="1" si="0"/>
        <v>42156</v>
      </c>
      <c r="C8" s="105">
        <f t="shared" ca="1" si="0"/>
        <v>42157</v>
      </c>
      <c r="D8" s="104">
        <f t="shared" ca="1" si="0"/>
        <v>42158</v>
      </c>
      <c r="E8" s="104">
        <f t="shared" ca="1" si="0"/>
        <v>42159</v>
      </c>
      <c r="F8" s="104">
        <f t="shared" ca="1" si="0"/>
        <v>42160</v>
      </c>
      <c r="G8" s="106">
        <f ca="1">A11-1</f>
        <v>42161</v>
      </c>
      <c r="H8" s="214" t="s">
        <v>143</v>
      </c>
      <c r="I8" s="215"/>
      <c r="J8" s="215"/>
      <c r="S8" s="82" t="s">
        <v>106</v>
      </c>
      <c r="T8" s="83" t="s">
        <v>107</v>
      </c>
      <c r="U8" s="83" t="s">
        <v>108</v>
      </c>
      <c r="V8" s="83" t="s">
        <v>109</v>
      </c>
      <c r="W8" s="83" t="s">
        <v>20</v>
      </c>
      <c r="X8" s="78"/>
    </row>
    <row r="9" spans="1:36" ht="12.75" customHeight="1" x14ac:dyDescent="0.2">
      <c r="A9" s="107"/>
      <c r="B9" s="108"/>
      <c r="C9" s="109"/>
      <c r="D9" s="108"/>
      <c r="E9" s="110"/>
      <c r="F9" s="107"/>
      <c r="G9" s="107"/>
      <c r="H9" s="74"/>
      <c r="S9" s="66"/>
      <c r="T9" s="66"/>
      <c r="U9" s="66"/>
      <c r="V9" s="66"/>
      <c r="W9" s="66"/>
      <c r="X9" s="78"/>
    </row>
    <row r="10" spans="1:36" ht="39.75" customHeight="1" x14ac:dyDescent="0.2">
      <c r="A10" s="39"/>
      <c r="B10" s="39"/>
      <c r="C10" s="39"/>
      <c r="D10" s="39"/>
      <c r="E10" s="39"/>
      <c r="F10" s="39"/>
      <c r="G10" s="72"/>
      <c r="H10" s="74"/>
      <c r="S10" s="67">
        <f>SUM(A10:G10)</f>
        <v>0</v>
      </c>
      <c r="T10" s="67">
        <f>COUNTIF(A10:G10,"0")</f>
        <v>0</v>
      </c>
      <c r="U10" s="68">
        <f>(IF(B5=1,COUNTIF(A10:G10,"&gt;4"),COUNTIF(A10:G10,"&gt;=4")))</f>
        <v>0</v>
      </c>
      <c r="V10" s="68">
        <f>COUNTIF(A10:G10,"&gt;0")</f>
        <v>0</v>
      </c>
      <c r="W10" s="68">
        <f>T10+V10</f>
        <v>0</v>
      </c>
      <c r="X10" s="78"/>
    </row>
    <row r="11" spans="1:36" ht="20.25" customHeight="1" x14ac:dyDescent="0.2">
      <c r="A11" s="112">
        <f t="shared" ref="A11:F11" ca="1" si="1">B11-1</f>
        <v>42162</v>
      </c>
      <c r="B11" s="112">
        <f t="shared" ca="1" si="1"/>
        <v>42163</v>
      </c>
      <c r="C11" s="112">
        <f t="shared" ca="1" si="1"/>
        <v>42164</v>
      </c>
      <c r="D11" s="112">
        <f t="shared" ca="1" si="1"/>
        <v>42165</v>
      </c>
      <c r="E11" s="112">
        <f t="shared" ca="1" si="1"/>
        <v>42166</v>
      </c>
      <c r="F11" s="112">
        <f t="shared" ca="1" si="1"/>
        <v>42167</v>
      </c>
      <c r="G11" s="122">
        <f ca="1">A14-1</f>
        <v>42168</v>
      </c>
      <c r="H11" s="73"/>
      <c r="P11" s="7"/>
      <c r="Q11" s="7"/>
      <c r="R11" s="7"/>
      <c r="S11" s="66"/>
      <c r="T11" s="66"/>
      <c r="U11" s="84"/>
      <c r="V11" s="84"/>
      <c r="W11" s="84"/>
      <c r="X11" s="78"/>
    </row>
    <row r="12" spans="1:36" ht="12.75" customHeight="1" x14ac:dyDescent="0.2">
      <c r="A12" s="107"/>
      <c r="B12" s="108"/>
      <c r="C12" s="109"/>
      <c r="D12" s="108"/>
      <c r="E12" s="110"/>
      <c r="F12" s="107"/>
      <c r="G12" s="107"/>
      <c r="H12" s="74"/>
      <c r="S12" s="66"/>
      <c r="T12" s="66"/>
      <c r="U12" s="68"/>
      <c r="V12" s="68"/>
      <c r="W12" s="86"/>
      <c r="X12" s="78"/>
    </row>
    <row r="13" spans="1:36" ht="39.75" customHeight="1" x14ac:dyDescent="0.2">
      <c r="A13" s="39"/>
      <c r="B13" s="39"/>
      <c r="C13" s="39"/>
      <c r="D13" s="39"/>
      <c r="E13" s="39"/>
      <c r="F13" s="39"/>
      <c r="G13" s="72"/>
      <c r="H13" s="74"/>
      <c r="S13" s="67">
        <f>SUM(A13:G13)</f>
        <v>0</v>
      </c>
      <c r="T13" s="67">
        <f>COUNTIF(A13:G13,"0")</f>
        <v>0</v>
      </c>
      <c r="U13" s="68">
        <f>(IF(B5=1,COUNTIF(A13:G13,"&gt;4"),COUNTIF(A13:G13,"&gt;=4")))</f>
        <v>0</v>
      </c>
      <c r="V13" s="68">
        <f>COUNTIF(A13:G13,"&gt;0")</f>
        <v>0</v>
      </c>
      <c r="W13" s="68">
        <f>T13+V13</f>
        <v>0</v>
      </c>
      <c r="X13" s="78"/>
    </row>
    <row r="14" spans="1:36" ht="20.25" customHeight="1" x14ac:dyDescent="0.2">
      <c r="A14" s="112">
        <f t="shared" ref="A14:F14" ca="1" si="2">B14-1</f>
        <v>42169</v>
      </c>
      <c r="B14" s="112">
        <f t="shared" ca="1" si="2"/>
        <v>42170</v>
      </c>
      <c r="C14" s="112">
        <f t="shared" ca="1" si="2"/>
        <v>42171</v>
      </c>
      <c r="D14" s="112">
        <f t="shared" ca="1" si="2"/>
        <v>42172</v>
      </c>
      <c r="E14" s="115">
        <f t="shared" ca="1" si="2"/>
        <v>42173</v>
      </c>
      <c r="F14" s="112">
        <f t="shared" ca="1" si="2"/>
        <v>42174</v>
      </c>
      <c r="G14" s="122">
        <f ca="1">A17-1</f>
        <v>42175</v>
      </c>
      <c r="H14" s="73"/>
      <c r="S14" s="83"/>
      <c r="T14" s="83"/>
      <c r="U14" s="68"/>
      <c r="V14" s="68"/>
      <c r="W14" s="65"/>
      <c r="X14" s="78"/>
    </row>
    <row r="15" spans="1:36" x14ac:dyDescent="0.2">
      <c r="A15" s="107"/>
      <c r="B15" s="110"/>
      <c r="C15" s="109"/>
      <c r="D15" s="108"/>
      <c r="E15" s="110"/>
      <c r="F15" s="108"/>
      <c r="G15" s="107"/>
      <c r="H15" s="74"/>
      <c r="S15" s="66"/>
      <c r="T15" s="66"/>
      <c r="U15" s="84"/>
      <c r="V15" s="84"/>
      <c r="W15" s="66"/>
      <c r="X15" s="78"/>
    </row>
    <row r="16" spans="1:36" ht="39.75" customHeight="1" x14ac:dyDescent="0.2">
      <c r="A16" s="39"/>
      <c r="B16" s="39"/>
      <c r="C16" s="39"/>
      <c r="D16" s="39"/>
      <c r="E16" s="39"/>
      <c r="F16" s="39"/>
      <c r="G16" s="72"/>
      <c r="H16" s="74"/>
      <c r="S16" s="67">
        <f>SUM(A16:G16)</f>
        <v>0</v>
      </c>
      <c r="T16" s="67">
        <f>COUNTIF(A16:G16,"0")</f>
        <v>0</v>
      </c>
      <c r="U16" s="68">
        <f>(IF(B5=1,COUNTIF(A16:G16,"&gt;4"),COUNTIF(A16:G16,"&gt;=4")))</f>
        <v>0</v>
      </c>
      <c r="V16" s="68">
        <f>COUNTIF(A16:G16,"&gt;0")</f>
        <v>0</v>
      </c>
      <c r="W16" s="68">
        <f>T16+V16</f>
        <v>0</v>
      </c>
      <c r="X16" s="78"/>
    </row>
    <row r="17" spans="1:24" ht="20.25" customHeight="1" x14ac:dyDescent="0.2">
      <c r="A17" s="112">
        <f t="shared" ref="A17:F17" ca="1" si="3">B17-1</f>
        <v>42176</v>
      </c>
      <c r="B17" s="112">
        <f t="shared" ca="1" si="3"/>
        <v>42177</v>
      </c>
      <c r="C17" s="112">
        <f t="shared" ca="1" si="3"/>
        <v>42178</v>
      </c>
      <c r="D17" s="112">
        <f t="shared" ca="1" si="3"/>
        <v>42179</v>
      </c>
      <c r="E17" s="112">
        <f t="shared" ca="1" si="3"/>
        <v>42180</v>
      </c>
      <c r="F17" s="112">
        <f t="shared" ca="1" si="3"/>
        <v>42181</v>
      </c>
      <c r="G17" s="122">
        <f ca="1">A20-1</f>
        <v>42182</v>
      </c>
      <c r="H17" s="73"/>
      <c r="S17" s="66"/>
      <c r="T17" s="83"/>
      <c r="U17" s="84"/>
      <c r="V17" s="84"/>
      <c r="W17" s="65"/>
      <c r="X17" s="78"/>
    </row>
    <row r="18" spans="1:24" ht="12.75" customHeight="1" x14ac:dyDescent="0.2">
      <c r="A18" s="110"/>
      <c r="B18" s="110"/>
      <c r="C18" s="109"/>
      <c r="D18" s="108"/>
      <c r="E18" s="110"/>
      <c r="F18" s="108"/>
      <c r="G18" s="107"/>
      <c r="H18" s="73"/>
      <c r="S18" s="66"/>
      <c r="T18" s="66"/>
      <c r="U18" s="68"/>
      <c r="V18" s="68"/>
      <c r="W18" s="68"/>
      <c r="X18" s="78"/>
    </row>
    <row r="19" spans="1:24" ht="39.75" customHeight="1" x14ac:dyDescent="0.2">
      <c r="A19" s="39"/>
      <c r="B19" s="39"/>
      <c r="C19" s="39"/>
      <c r="D19" s="39"/>
      <c r="E19" s="39"/>
      <c r="F19" s="39"/>
      <c r="G19" s="72"/>
      <c r="H19" s="73"/>
      <c r="S19" s="67">
        <f>SUM(A19:G19)</f>
        <v>0</v>
      </c>
      <c r="T19" s="67">
        <f>COUNTIF(A19:G19,"0")</f>
        <v>0</v>
      </c>
      <c r="U19" s="68">
        <f>(IF(B5=1,COUNTIF(A19:G19,"&gt;4"),COUNTIF(A19:G19,"&gt;=4")))</f>
        <v>0</v>
      </c>
      <c r="V19" s="68">
        <f>COUNTIF(A19:G19,"&gt;0")</f>
        <v>0</v>
      </c>
      <c r="W19" s="68">
        <f>T19+V19</f>
        <v>0</v>
      </c>
      <c r="X19" s="78"/>
    </row>
    <row r="20" spans="1:24" ht="20.25" customHeight="1" x14ac:dyDescent="0.2">
      <c r="A20" s="112">
        <f t="shared" ref="A20:F20" ca="1" si="4">B20-1</f>
        <v>42183</v>
      </c>
      <c r="B20" s="112">
        <f t="shared" ca="1" si="4"/>
        <v>42184</v>
      </c>
      <c r="C20" s="112">
        <f t="shared" ca="1" si="4"/>
        <v>42185</v>
      </c>
      <c r="D20" s="112">
        <f t="shared" ca="1" si="4"/>
        <v>42186</v>
      </c>
      <c r="E20" s="112">
        <f t="shared" ca="1" si="4"/>
        <v>42187</v>
      </c>
      <c r="F20" s="112">
        <f t="shared" ca="1" si="4"/>
        <v>42188</v>
      </c>
      <c r="G20" s="122">
        <f ca="1">A23-1</f>
        <v>42189</v>
      </c>
      <c r="H20" s="73"/>
      <c r="S20" s="83"/>
      <c r="T20" s="83"/>
      <c r="U20" s="68"/>
      <c r="V20" s="68"/>
      <c r="W20" s="68"/>
      <c r="X20" s="78"/>
    </row>
    <row r="21" spans="1:24" ht="12.75" customHeight="1" x14ac:dyDescent="0.2">
      <c r="A21" s="110"/>
      <c r="B21" s="110"/>
      <c r="C21" s="109"/>
      <c r="D21" s="108"/>
      <c r="E21" s="110"/>
      <c r="F21" s="108"/>
      <c r="G21" s="107"/>
      <c r="H21" s="73"/>
      <c r="S21" s="66"/>
      <c r="T21" s="66"/>
      <c r="U21" s="66"/>
      <c r="V21" s="66"/>
      <c r="W21" s="65"/>
      <c r="X21" s="78"/>
    </row>
    <row r="22" spans="1:24" ht="39.75" customHeight="1" x14ac:dyDescent="0.2">
      <c r="A22" s="39"/>
      <c r="B22" s="39"/>
      <c r="C22" s="39"/>
      <c r="D22" s="39"/>
      <c r="E22" s="39"/>
      <c r="F22" s="39"/>
      <c r="G22" s="72"/>
      <c r="H22" s="73"/>
      <c r="S22" s="67">
        <f>SUM(A22:G22)</f>
        <v>0</v>
      </c>
      <c r="T22" s="67">
        <f>COUNTIF(A22:G22,"0")</f>
        <v>0</v>
      </c>
      <c r="U22" s="68">
        <f>(IF(B5=1,COUNTIF(A22:G22,"&gt;4"),COUNTIF(A22:G22,"&gt;=4")))</f>
        <v>0</v>
      </c>
      <c r="V22" s="68">
        <f>COUNTIF(A22:G22,"&gt;0")</f>
        <v>0</v>
      </c>
      <c r="W22" s="68">
        <f>T22+V22</f>
        <v>0</v>
      </c>
      <c r="X22" s="78"/>
    </row>
    <row r="23" spans="1:24" ht="20.25" customHeight="1" x14ac:dyDescent="0.2">
      <c r="A23" s="112">
        <f t="shared" ref="A23:F23" ca="1" si="5">B23-1</f>
        <v>42190</v>
      </c>
      <c r="B23" s="112">
        <f t="shared" ca="1" si="5"/>
        <v>42191</v>
      </c>
      <c r="C23" s="112">
        <f t="shared" ca="1" si="5"/>
        <v>42192</v>
      </c>
      <c r="D23" s="112">
        <f t="shared" ca="1" si="5"/>
        <v>42193</v>
      </c>
      <c r="E23" s="112">
        <f t="shared" ca="1" si="5"/>
        <v>42194</v>
      </c>
      <c r="F23" s="112">
        <f t="shared" ca="1" si="5"/>
        <v>42195</v>
      </c>
      <c r="G23" s="122">
        <f ca="1">A26-1</f>
        <v>42196</v>
      </c>
      <c r="H23" s="73"/>
      <c r="S23" s="66"/>
      <c r="T23" s="83"/>
      <c r="U23" s="66"/>
      <c r="V23" s="66"/>
      <c r="W23" s="66"/>
      <c r="X23" s="78"/>
    </row>
    <row r="24" spans="1:24" ht="12.75" customHeight="1" x14ac:dyDescent="0.2">
      <c r="A24" s="110"/>
      <c r="B24" s="110"/>
      <c r="C24" s="109"/>
      <c r="D24" s="108"/>
      <c r="E24" s="110"/>
      <c r="F24" s="108"/>
      <c r="G24" s="107"/>
      <c r="H24" s="73"/>
      <c r="S24" s="66"/>
      <c r="T24" s="66"/>
      <c r="U24" s="66"/>
      <c r="V24" s="66"/>
      <c r="W24" s="66"/>
      <c r="X24" s="78"/>
    </row>
    <row r="25" spans="1:24" ht="39.75" customHeight="1" x14ac:dyDescent="0.2">
      <c r="A25" s="39"/>
      <c r="B25" s="39"/>
      <c r="C25" s="39"/>
      <c r="D25" s="39"/>
      <c r="E25" s="39"/>
      <c r="F25" s="39"/>
      <c r="G25" s="72"/>
      <c r="H25" s="73"/>
      <c r="S25" s="67">
        <f>SUM(A25:G25)</f>
        <v>0</v>
      </c>
      <c r="T25" s="67">
        <f>COUNTIF(A25:G25,"0")</f>
        <v>0</v>
      </c>
      <c r="U25" s="68">
        <f>(IF(B5=1,COUNTIF(A25:G25,"&gt;4"),COUNTIF(A25:G25,"&gt;=4")))</f>
        <v>0</v>
      </c>
      <c r="V25" s="68">
        <f>COUNTIF(A25:G25,"&gt;0")</f>
        <v>0</v>
      </c>
      <c r="W25" s="68">
        <f>T25+V25</f>
        <v>0</v>
      </c>
      <c r="X25" s="78"/>
    </row>
    <row r="26" spans="1:24" ht="20.25" customHeight="1" x14ac:dyDescent="0.2">
      <c r="A26" s="112">
        <f t="shared" ref="A26:F26" ca="1" si="6">B26-1</f>
        <v>42197</v>
      </c>
      <c r="B26" s="112">
        <f t="shared" ca="1" si="6"/>
        <v>42198</v>
      </c>
      <c r="C26" s="112">
        <f t="shared" ca="1" si="6"/>
        <v>42199</v>
      </c>
      <c r="D26" s="112">
        <f t="shared" ca="1" si="6"/>
        <v>42200</v>
      </c>
      <c r="E26" s="112">
        <f t="shared" ca="1" si="6"/>
        <v>42201</v>
      </c>
      <c r="F26" s="112">
        <f t="shared" ca="1" si="6"/>
        <v>42202</v>
      </c>
      <c r="G26" s="122">
        <f ca="1">A29-1</f>
        <v>42203</v>
      </c>
      <c r="H26" s="73"/>
      <c r="S26" s="66"/>
      <c r="T26" s="66"/>
      <c r="U26" s="66"/>
      <c r="V26" s="66"/>
      <c r="W26" s="66"/>
      <c r="X26" s="78"/>
    </row>
    <row r="27" spans="1:24" ht="12.75" customHeight="1" x14ac:dyDescent="0.2">
      <c r="A27" s="110"/>
      <c r="B27" s="110"/>
      <c r="C27" s="109"/>
      <c r="D27" s="108"/>
      <c r="E27" s="110"/>
      <c r="F27" s="108"/>
      <c r="G27" s="107"/>
      <c r="H27" s="73"/>
      <c r="J27" s="66">
        <v>1</v>
      </c>
      <c r="S27" s="66"/>
      <c r="T27" s="66"/>
      <c r="U27" s="66"/>
      <c r="V27" s="66"/>
      <c r="W27" s="66"/>
      <c r="X27" s="78"/>
    </row>
    <row r="28" spans="1:24" ht="39.75" customHeight="1" x14ac:dyDescent="0.2">
      <c r="A28" s="39"/>
      <c r="B28" s="39"/>
      <c r="C28" s="39"/>
      <c r="D28" s="39"/>
      <c r="E28" s="39"/>
      <c r="F28" s="39"/>
      <c r="G28" s="72"/>
      <c r="H28" s="73"/>
      <c r="J28" s="66">
        <v>2</v>
      </c>
      <c r="S28" s="67">
        <f>SUM(A28:G28)</f>
        <v>0</v>
      </c>
      <c r="T28" s="67">
        <f>COUNTIF(A28:G28,"0")</f>
        <v>0</v>
      </c>
      <c r="U28" s="68">
        <f>(IF(B5=1,COUNTIF(A28:G28,"&gt;4"),COUNTIF(A28:G28,"&gt;=4")))</f>
        <v>0</v>
      </c>
      <c r="V28" s="68">
        <f>COUNTIF(A28:G28,"&gt;0")</f>
        <v>0</v>
      </c>
      <c r="W28" s="68">
        <f>T28+V28</f>
        <v>0</v>
      </c>
      <c r="X28" s="78"/>
    </row>
    <row r="29" spans="1:24" ht="20.25" customHeight="1" x14ac:dyDescent="0.2">
      <c r="A29" s="112">
        <f t="shared" ref="A29:F29" ca="1" si="7">B29-1</f>
        <v>42204</v>
      </c>
      <c r="B29" s="112">
        <f t="shared" ca="1" si="7"/>
        <v>42205</v>
      </c>
      <c r="C29" s="115">
        <f t="shared" ca="1" si="7"/>
        <v>42206</v>
      </c>
      <c r="D29" s="112">
        <f t="shared" ca="1" si="7"/>
        <v>42207</v>
      </c>
      <c r="E29" s="112">
        <f t="shared" ca="1" si="7"/>
        <v>42208</v>
      </c>
      <c r="F29" s="112">
        <f t="shared" ca="1" si="7"/>
        <v>42209</v>
      </c>
      <c r="G29" s="122">
        <f ca="1">A32-1</f>
        <v>42210</v>
      </c>
      <c r="H29" s="73"/>
      <c r="J29" s="66">
        <v>3</v>
      </c>
      <c r="S29" s="66"/>
      <c r="T29" s="66"/>
      <c r="U29" s="66"/>
      <c r="V29" s="66"/>
      <c r="W29" s="66"/>
      <c r="X29" s="78"/>
    </row>
    <row r="30" spans="1:24" ht="12.75" customHeight="1" x14ac:dyDescent="0.2">
      <c r="A30" s="110"/>
      <c r="B30" s="110"/>
      <c r="C30" s="109"/>
      <c r="D30" s="108"/>
      <c r="E30" s="110"/>
      <c r="F30" s="108"/>
      <c r="G30" s="107"/>
      <c r="H30" s="73"/>
      <c r="S30" s="66"/>
      <c r="T30" s="66"/>
      <c r="U30" s="66"/>
      <c r="V30" s="66"/>
      <c r="W30" s="66"/>
      <c r="X30" s="78"/>
    </row>
    <row r="31" spans="1:24" ht="39.75" customHeight="1" x14ac:dyDescent="0.2">
      <c r="A31" s="39"/>
      <c r="B31" s="39"/>
      <c r="C31" s="39"/>
      <c r="D31" s="39"/>
      <c r="E31" s="39"/>
      <c r="F31" s="39"/>
      <c r="G31" s="72"/>
      <c r="H31" s="73"/>
      <c r="S31" s="67">
        <f>SUM(A31:G31)</f>
        <v>0</v>
      </c>
      <c r="T31" s="67">
        <f>COUNTIF(A31:G31,"0")</f>
        <v>0</v>
      </c>
      <c r="U31" s="68">
        <f>(IF(B5=1,COUNTIF(A31:G31,"&gt;4"),COUNTIF(A31:G31,"&gt;=4")))</f>
        <v>0</v>
      </c>
      <c r="V31" s="68">
        <f>COUNTIF(A31:G31,"&gt;0")</f>
        <v>0</v>
      </c>
      <c r="W31" s="68">
        <f>T31+V31</f>
        <v>0</v>
      </c>
      <c r="X31" s="78"/>
    </row>
    <row r="32" spans="1:24" ht="20.25" customHeight="1" x14ac:dyDescent="0.2">
      <c r="A32" s="112">
        <f t="shared" ref="A32:F32" ca="1" si="8">B32-1</f>
        <v>42211</v>
      </c>
      <c r="B32" s="112">
        <f t="shared" ca="1" si="8"/>
        <v>42212</v>
      </c>
      <c r="C32" s="115">
        <f t="shared" ca="1" si="8"/>
        <v>42213</v>
      </c>
      <c r="D32" s="112">
        <f t="shared" ca="1" si="8"/>
        <v>42214</v>
      </c>
      <c r="E32" s="112">
        <f t="shared" ca="1" si="8"/>
        <v>42215</v>
      </c>
      <c r="F32" s="112">
        <f t="shared" ca="1" si="8"/>
        <v>42216</v>
      </c>
      <c r="G32" s="122">
        <f ca="1">A35-1</f>
        <v>42217</v>
      </c>
      <c r="H32" s="73"/>
      <c r="S32" s="66"/>
      <c r="T32" s="66"/>
      <c r="U32" s="66"/>
      <c r="V32" s="66"/>
      <c r="W32" s="66"/>
      <c r="X32" s="78"/>
    </row>
    <row r="33" spans="1:24" ht="12.75" customHeight="1" x14ac:dyDescent="0.2">
      <c r="A33" s="110"/>
      <c r="B33" s="110"/>
      <c r="C33" s="109"/>
      <c r="D33" s="108"/>
      <c r="E33" s="110"/>
      <c r="F33" s="108"/>
      <c r="G33" s="107"/>
      <c r="H33" s="73"/>
      <c r="S33" s="66"/>
      <c r="T33" s="66"/>
      <c r="U33" s="66"/>
      <c r="V33" s="66"/>
      <c r="W33" s="66"/>
      <c r="X33" s="78"/>
    </row>
    <row r="34" spans="1:24" ht="39.75" customHeight="1" x14ac:dyDescent="0.2">
      <c r="A34" s="39"/>
      <c r="B34" s="39"/>
      <c r="C34" s="39"/>
      <c r="D34" s="39"/>
      <c r="E34" s="39"/>
      <c r="F34" s="39"/>
      <c r="G34" s="72"/>
      <c r="H34" s="73"/>
      <c r="S34" s="67">
        <f>SUM(A34:G34)</f>
        <v>0</v>
      </c>
      <c r="T34" s="67">
        <f>COUNTIF(A34:G34,"0")</f>
        <v>0</v>
      </c>
      <c r="U34" s="68">
        <f>(IF(B5=1,COUNTIF(A34:G34,"&gt;4"),COUNTIF(A34:G34,"&gt;=4")))</f>
        <v>0</v>
      </c>
      <c r="V34" s="68">
        <f>COUNTIF(A34:G34,"&gt;0")</f>
        <v>0</v>
      </c>
      <c r="W34" s="68">
        <f>T34+V34</f>
        <v>0</v>
      </c>
      <c r="X34" s="78"/>
    </row>
    <row r="35" spans="1:24" ht="20.25" customHeight="1" x14ac:dyDescent="0.2">
      <c r="A35" s="112">
        <f t="shared" ref="A35:F35" ca="1" si="9">B35-1</f>
        <v>42218</v>
      </c>
      <c r="B35" s="112">
        <f t="shared" ca="1" si="9"/>
        <v>42219</v>
      </c>
      <c r="C35" s="112">
        <f t="shared" ca="1" si="9"/>
        <v>42220</v>
      </c>
      <c r="D35" s="112">
        <f t="shared" ca="1" si="9"/>
        <v>42221</v>
      </c>
      <c r="E35" s="112">
        <f t="shared" ca="1" si="9"/>
        <v>42222</v>
      </c>
      <c r="F35" s="112">
        <f t="shared" ca="1" si="9"/>
        <v>42223</v>
      </c>
      <c r="G35" s="122">
        <f ca="1">A38-1</f>
        <v>42224</v>
      </c>
      <c r="H35" s="73"/>
      <c r="S35" s="66"/>
      <c r="T35" s="66"/>
      <c r="U35" s="66"/>
      <c r="V35" s="66"/>
      <c r="W35" s="66"/>
      <c r="X35" s="78"/>
    </row>
    <row r="36" spans="1:24" ht="12.75" customHeight="1" x14ac:dyDescent="0.2">
      <c r="A36" s="110"/>
      <c r="B36" s="110"/>
      <c r="C36" s="107"/>
      <c r="D36" s="108"/>
      <c r="E36" s="110"/>
      <c r="F36" s="108"/>
      <c r="G36" s="107"/>
      <c r="H36" s="73"/>
      <c r="S36" s="66"/>
      <c r="T36" s="66"/>
      <c r="U36" s="66"/>
      <c r="V36" s="66"/>
      <c r="W36" s="66"/>
      <c r="X36" s="78"/>
    </row>
    <row r="37" spans="1:24" ht="39.75" customHeight="1" x14ac:dyDescent="0.2">
      <c r="A37" s="39"/>
      <c r="B37" s="39"/>
      <c r="C37" s="39"/>
      <c r="D37" s="39"/>
      <c r="E37" s="39"/>
      <c r="F37" s="39"/>
      <c r="G37" s="72"/>
      <c r="H37" s="73"/>
      <c r="S37" s="67">
        <f>SUM(A37:G37)</f>
        <v>0</v>
      </c>
      <c r="T37" s="67">
        <f>COUNTIF(A37:G37,"0")</f>
        <v>0</v>
      </c>
      <c r="U37" s="68">
        <f>(IF(B5=1,COUNTIF(A37:G37,"&gt;4"),COUNTIF(A37:G37,"&gt;=4")))</f>
        <v>0</v>
      </c>
      <c r="V37" s="68">
        <f>COUNTIF(A37:G37,"&gt;0")</f>
        <v>0</v>
      </c>
      <c r="W37" s="68">
        <f>T37+V37</f>
        <v>0</v>
      </c>
      <c r="X37" s="78"/>
    </row>
    <row r="38" spans="1:24" ht="20.25" customHeight="1" x14ac:dyDescent="0.2">
      <c r="A38" s="112">
        <f t="shared" ref="A38:F38" ca="1" si="10">B38-1</f>
        <v>42225</v>
      </c>
      <c r="B38" s="112">
        <f t="shared" ca="1" si="10"/>
        <v>42226</v>
      </c>
      <c r="C38" s="112">
        <f t="shared" ca="1" si="10"/>
        <v>42227</v>
      </c>
      <c r="D38" s="112">
        <f t="shared" ca="1" si="10"/>
        <v>42228</v>
      </c>
      <c r="E38" s="112">
        <f t="shared" ca="1" si="10"/>
        <v>42229</v>
      </c>
      <c r="F38" s="112">
        <f t="shared" ca="1" si="10"/>
        <v>42230</v>
      </c>
      <c r="G38" s="122">
        <f ca="1">A41-1</f>
        <v>42231</v>
      </c>
      <c r="H38" s="73"/>
      <c r="S38" s="66"/>
      <c r="T38" s="66"/>
      <c r="U38" s="66"/>
      <c r="V38" s="66"/>
      <c r="W38" s="66"/>
      <c r="X38" s="78"/>
    </row>
    <row r="39" spans="1:24" ht="12.75" customHeight="1" x14ac:dyDescent="0.2">
      <c r="A39" s="110"/>
      <c r="B39" s="110"/>
      <c r="C39" s="123"/>
      <c r="D39" s="108"/>
      <c r="E39" s="110"/>
      <c r="F39" s="108"/>
      <c r="G39" s="124"/>
      <c r="H39" s="73"/>
      <c r="S39" s="66"/>
      <c r="T39" s="66"/>
      <c r="U39" s="66"/>
      <c r="V39" s="66"/>
      <c r="W39" s="66"/>
      <c r="X39" s="78"/>
    </row>
    <row r="40" spans="1:24" ht="39.75" customHeight="1" x14ac:dyDescent="0.2">
      <c r="A40" s="39"/>
      <c r="B40" s="39"/>
      <c r="C40" s="39"/>
      <c r="D40" s="39"/>
      <c r="E40" s="39"/>
      <c r="F40" s="39"/>
      <c r="G40" s="72"/>
      <c r="H40" s="73"/>
      <c r="S40" s="67">
        <f>SUM(A40:G40)</f>
        <v>0</v>
      </c>
      <c r="T40" s="67">
        <f>COUNTIF(A40:G40,"0")</f>
        <v>0</v>
      </c>
      <c r="U40" s="68">
        <f>(IF(B5=1,COUNTIF(A40:G40,"&gt;4"),COUNTIF(A40:G40,"&gt;=4")))</f>
        <v>0</v>
      </c>
      <c r="V40" s="68">
        <f>COUNTIF(A40:G40,"&gt;0")</f>
        <v>0</v>
      </c>
      <c r="W40" s="68">
        <f>T40+V40</f>
        <v>0</v>
      </c>
      <c r="X40" s="78"/>
    </row>
    <row r="41" spans="1:24" ht="20.25" customHeight="1" x14ac:dyDescent="0.2">
      <c r="A41" s="112">
        <f t="shared" ref="A41:F41" ca="1" si="11">B41-1</f>
        <v>42232</v>
      </c>
      <c r="B41" s="112">
        <f t="shared" ca="1" si="11"/>
        <v>42233</v>
      </c>
      <c r="C41" s="112">
        <f t="shared" ca="1" si="11"/>
        <v>42234</v>
      </c>
      <c r="D41" s="112">
        <f t="shared" ca="1" si="11"/>
        <v>42235</v>
      </c>
      <c r="E41" s="112">
        <f t="shared" ca="1" si="11"/>
        <v>42236</v>
      </c>
      <c r="F41" s="112">
        <f t="shared" ca="1" si="11"/>
        <v>42237</v>
      </c>
      <c r="G41" s="122">
        <f ca="1">A44-1</f>
        <v>42238</v>
      </c>
      <c r="H41" s="73"/>
      <c r="S41" s="66"/>
      <c r="T41" s="66"/>
      <c r="U41" s="66"/>
      <c r="V41" s="66"/>
      <c r="W41" s="66"/>
      <c r="X41" s="78"/>
    </row>
    <row r="42" spans="1:24" ht="12.75" customHeight="1" x14ac:dyDescent="0.2">
      <c r="A42" s="125"/>
      <c r="B42" s="125"/>
      <c r="C42" s="126"/>
      <c r="D42" s="127"/>
      <c r="E42" s="125"/>
      <c r="F42" s="127"/>
      <c r="G42" s="128"/>
      <c r="H42" s="73"/>
      <c r="S42" s="66"/>
      <c r="T42" s="66"/>
      <c r="U42" s="66"/>
      <c r="V42" s="66"/>
      <c r="W42" s="66"/>
      <c r="X42" s="78"/>
    </row>
    <row r="43" spans="1:24" ht="39.75" customHeight="1" x14ac:dyDescent="0.2">
      <c r="A43" s="39"/>
      <c r="B43" s="39"/>
      <c r="C43" s="39"/>
      <c r="D43" s="39"/>
      <c r="E43" s="39"/>
      <c r="F43" s="39"/>
      <c r="G43" s="72"/>
      <c r="H43" s="73"/>
      <c r="S43" s="67">
        <f>SUM(A43:G43)</f>
        <v>0</v>
      </c>
      <c r="T43" s="67">
        <f>COUNTIF(A43:G43,"0")</f>
        <v>0</v>
      </c>
      <c r="U43" s="68">
        <f>(IF(B5=1,COUNTIF(A43:G43,"&gt;4"),COUNTIF(A43:G43,"&gt;=4")))</f>
        <v>0</v>
      </c>
      <c r="V43" s="68">
        <f>COUNTIF(A43:G43,"&gt;0")</f>
        <v>0</v>
      </c>
      <c r="W43" s="68">
        <f>T43+V43</f>
        <v>0</v>
      </c>
      <c r="X43" s="78"/>
    </row>
    <row r="44" spans="1:24" ht="20.25" customHeight="1" x14ac:dyDescent="0.2">
      <c r="A44" s="112">
        <f t="shared" ref="A44:F44" ca="1" si="12">B44-1</f>
        <v>42239</v>
      </c>
      <c r="B44" s="112">
        <f t="shared" ca="1" si="12"/>
        <v>42240</v>
      </c>
      <c r="C44" s="112">
        <f t="shared" ca="1" si="12"/>
        <v>42241</v>
      </c>
      <c r="D44" s="112">
        <f t="shared" ca="1" si="12"/>
        <v>42242</v>
      </c>
      <c r="E44" s="112">
        <f t="shared" ca="1" si="12"/>
        <v>42243</v>
      </c>
      <c r="F44" s="112">
        <f t="shared" ca="1" si="12"/>
        <v>42244</v>
      </c>
      <c r="G44" s="122">
        <f ca="1">A47-1</f>
        <v>42245</v>
      </c>
      <c r="H44" s="73"/>
      <c r="S44" s="66"/>
      <c r="T44" s="66"/>
      <c r="U44" s="66"/>
      <c r="V44" s="66"/>
      <c r="W44" s="66"/>
      <c r="X44" s="78"/>
    </row>
    <row r="45" spans="1:24" ht="12.75" customHeight="1" x14ac:dyDescent="0.2">
      <c r="A45" s="110"/>
      <c r="B45" s="110"/>
      <c r="C45" s="129"/>
      <c r="D45" s="109"/>
      <c r="E45" s="130"/>
      <c r="F45" s="108"/>
      <c r="G45" s="130"/>
      <c r="H45" s="73"/>
      <c r="S45" s="66"/>
      <c r="T45" s="66"/>
      <c r="U45" s="66"/>
      <c r="V45" s="66"/>
      <c r="W45" s="66"/>
      <c r="X45" s="78"/>
    </row>
    <row r="46" spans="1:24" ht="39.75" customHeight="1" x14ac:dyDescent="0.2">
      <c r="A46" s="39"/>
      <c r="B46" s="39"/>
      <c r="C46" s="39"/>
      <c r="D46" s="39"/>
      <c r="E46" s="39"/>
      <c r="F46" s="39"/>
      <c r="G46" s="72"/>
      <c r="H46" s="73"/>
      <c r="S46" s="67">
        <f>SUM(A46:G46)</f>
        <v>0</v>
      </c>
      <c r="T46" s="67">
        <f>COUNTIF(A46:G46,"0")</f>
        <v>0</v>
      </c>
      <c r="U46" s="68">
        <f>(IF(B5=1,COUNTIF(A46:G46,"&gt;4"),COUNTIF(A46:G46,"&gt;=4")))</f>
        <v>0</v>
      </c>
      <c r="V46" s="68">
        <f>COUNTIF(A46:G46,"&gt;0")</f>
        <v>0</v>
      </c>
      <c r="W46" s="68">
        <f>T46+V46</f>
        <v>0</v>
      </c>
      <c r="X46" s="78"/>
    </row>
    <row r="47" spans="1:24" ht="20.25" customHeight="1" x14ac:dyDescent="0.2">
      <c r="A47" s="112">
        <f t="shared" ref="A47:F47" ca="1" si="13">B47-1</f>
        <v>42246</v>
      </c>
      <c r="B47" s="112">
        <f t="shared" ca="1" si="13"/>
        <v>42247</v>
      </c>
      <c r="C47" s="112">
        <f t="shared" ca="1" si="13"/>
        <v>42248</v>
      </c>
      <c r="D47" s="112">
        <f t="shared" ca="1" si="13"/>
        <v>42249</v>
      </c>
      <c r="E47" s="112">
        <f t="shared" ca="1" si="13"/>
        <v>42250</v>
      </c>
      <c r="F47" s="112">
        <f t="shared" ca="1" si="13"/>
        <v>42251</v>
      </c>
      <c r="G47" s="122">
        <f ca="1">A50-1</f>
        <v>42252</v>
      </c>
      <c r="H47" s="73"/>
      <c r="S47" s="66"/>
      <c r="T47" s="66"/>
      <c r="U47" s="66"/>
      <c r="V47" s="66"/>
      <c r="W47" s="66"/>
      <c r="X47" s="66"/>
    </row>
    <row r="48" spans="1:24" ht="12.75" customHeight="1" x14ac:dyDescent="0.2">
      <c r="A48" s="110"/>
      <c r="B48" s="110"/>
      <c r="C48" s="129"/>
      <c r="D48" s="109"/>
      <c r="E48" s="130"/>
      <c r="F48" s="108"/>
      <c r="G48" s="130"/>
      <c r="H48" s="73"/>
      <c r="S48" s="66"/>
      <c r="T48" s="66"/>
      <c r="U48" s="66"/>
      <c r="V48" s="66"/>
      <c r="W48" s="66"/>
      <c r="X48" s="66"/>
    </row>
    <row r="49" spans="1:24" ht="39" customHeight="1" x14ac:dyDescent="0.2">
      <c r="A49" s="40"/>
      <c r="B49" s="40"/>
      <c r="C49" s="40"/>
      <c r="D49" s="40"/>
      <c r="E49" s="40"/>
      <c r="F49" s="40"/>
      <c r="G49" s="76"/>
      <c r="H49" s="73"/>
      <c r="S49" s="67">
        <f>SUM(A49:G49)</f>
        <v>0</v>
      </c>
      <c r="T49" s="67">
        <f>COUNTIF(A49:G49,"0")</f>
        <v>0</v>
      </c>
      <c r="U49" s="68">
        <f>(IF(B5=1,COUNTIF(A49:G49,"&gt;4"),COUNTIF(A49:G49,"&gt;=4")))</f>
        <v>0</v>
      </c>
      <c r="V49" s="68">
        <f>COUNTIF(A49:G49,"&gt;0")</f>
        <v>0</v>
      </c>
      <c r="W49" s="68">
        <f>T49+V49</f>
        <v>0</v>
      </c>
      <c r="X49" s="66"/>
    </row>
    <row r="50" spans="1:24" ht="20.25" customHeight="1" x14ac:dyDescent="0.2">
      <c r="A50" s="112">
        <f t="shared" ref="A50" ca="1" si="14">B50-1</f>
        <v>42253</v>
      </c>
      <c r="B50" s="112">
        <f t="shared" ref="B50" ca="1" si="15">C50-1</f>
        <v>42254</v>
      </c>
      <c r="C50" s="112">
        <f t="shared" ref="C50" ca="1" si="16">D50-1</f>
        <v>42255</v>
      </c>
      <c r="D50" s="112">
        <f t="shared" ref="D50" ca="1" si="17">E50-1</f>
        <v>42256</v>
      </c>
      <c r="E50" s="112">
        <f t="shared" ref="E50" ca="1" si="18">F50-1</f>
        <v>42257</v>
      </c>
      <c r="F50" s="112">
        <f t="shared" ref="F50" ca="1" si="19">G50-1</f>
        <v>42258</v>
      </c>
      <c r="G50" s="122">
        <f ca="1">A53-1</f>
        <v>42259</v>
      </c>
      <c r="H50" s="73"/>
      <c r="S50" s="66"/>
      <c r="T50" s="66"/>
      <c r="U50" s="66"/>
      <c r="V50" s="66"/>
      <c r="W50" s="86"/>
      <c r="X50" s="66"/>
    </row>
    <row r="51" spans="1:24" ht="12.75" customHeight="1" x14ac:dyDescent="0.2">
      <c r="A51" s="110"/>
      <c r="B51" s="110"/>
      <c r="C51" s="129"/>
      <c r="D51" s="109"/>
      <c r="E51" s="130"/>
      <c r="F51" s="108"/>
      <c r="G51" s="130"/>
      <c r="H51" s="73"/>
      <c r="S51" s="66"/>
      <c r="T51" s="66"/>
      <c r="U51" s="66"/>
      <c r="V51" s="66"/>
      <c r="W51" s="86"/>
      <c r="X51" s="66"/>
    </row>
    <row r="52" spans="1:24" ht="39.75" customHeight="1" x14ac:dyDescent="0.2">
      <c r="A52" s="40"/>
      <c r="B52" s="40"/>
      <c r="C52" s="40"/>
      <c r="D52" s="40"/>
      <c r="E52" s="40"/>
      <c r="F52" s="40"/>
      <c r="G52" s="76"/>
      <c r="H52" s="73"/>
      <c r="S52" s="67">
        <f>SUM(A52:G52)</f>
        <v>0</v>
      </c>
      <c r="T52" s="67">
        <f>COUNTIF(A52:G52,"0")</f>
        <v>0</v>
      </c>
      <c r="U52" s="68">
        <f ca="1">(IF(B8=1,COUNTIF(A52:G52,"&gt;4"),COUNTIF(A52:G52,"&gt;=4")))</f>
        <v>0</v>
      </c>
      <c r="V52" s="68">
        <f>COUNTIF(A52:G52,"&gt;0")</f>
        <v>0</v>
      </c>
      <c r="W52" s="68">
        <f>T52+V52</f>
        <v>0</v>
      </c>
      <c r="X52" s="66"/>
    </row>
    <row r="53" spans="1:24" ht="20.25" customHeight="1" x14ac:dyDescent="0.2">
      <c r="A53" s="112">
        <f t="shared" ref="A53" ca="1" si="20">B53-1</f>
        <v>42260</v>
      </c>
      <c r="B53" s="112">
        <f t="shared" ref="B53" ca="1" si="21">C53-1</f>
        <v>42261</v>
      </c>
      <c r="C53" s="112">
        <f t="shared" ref="C53" ca="1" si="22">D53-1</f>
        <v>42262</v>
      </c>
      <c r="D53" s="112">
        <f t="shared" ref="D53" ca="1" si="23">E53-1</f>
        <v>42263</v>
      </c>
      <c r="E53" s="112">
        <f t="shared" ref="E53" ca="1" si="24">F53-1</f>
        <v>42264</v>
      </c>
      <c r="F53" s="112">
        <f t="shared" ref="F53" ca="1" si="25">G53-1</f>
        <v>42265</v>
      </c>
      <c r="G53" s="122">
        <f ca="1">A56-1</f>
        <v>42266</v>
      </c>
      <c r="H53" s="73"/>
      <c r="P53" s="2" t="s">
        <v>25</v>
      </c>
      <c r="S53" s="66"/>
      <c r="T53" s="66"/>
      <c r="U53" s="66"/>
      <c r="V53" s="66"/>
      <c r="W53" s="86"/>
      <c r="X53" s="66"/>
    </row>
    <row r="54" spans="1:24" ht="12.75" customHeight="1" x14ac:dyDescent="0.2">
      <c r="A54" s="110"/>
      <c r="B54" s="110"/>
      <c r="C54" s="129"/>
      <c r="D54" s="109"/>
      <c r="E54" s="130"/>
      <c r="F54" s="108"/>
      <c r="G54" s="130"/>
      <c r="H54" s="73"/>
      <c r="S54" s="66"/>
      <c r="T54" s="66"/>
      <c r="U54" s="66"/>
      <c r="V54" s="66"/>
      <c r="W54" s="86"/>
      <c r="X54" s="66"/>
    </row>
    <row r="55" spans="1:24" ht="39.75" customHeight="1" x14ac:dyDescent="0.2">
      <c r="A55" s="40"/>
      <c r="B55" s="40"/>
      <c r="C55" s="40"/>
      <c r="D55" s="40"/>
      <c r="E55" s="40"/>
      <c r="F55" s="40"/>
      <c r="G55" s="76"/>
      <c r="H55" s="73"/>
      <c r="S55" s="67">
        <f>SUM(A55:G55)</f>
        <v>0</v>
      </c>
      <c r="T55" s="67">
        <f>COUNTIF(A55:G55,"0")</f>
        <v>0</v>
      </c>
      <c r="U55" s="68">
        <f ca="1">(IF(B11=1,COUNTIF(A55:G55,"&gt;4"),COUNTIF(A55:G55,"&gt;=4")))</f>
        <v>0</v>
      </c>
      <c r="V55" s="68">
        <f>COUNTIF(A55:G55,"&gt;0")</f>
        <v>0</v>
      </c>
      <c r="W55" s="68">
        <f>T55+V55</f>
        <v>0</v>
      </c>
      <c r="X55" s="66"/>
    </row>
    <row r="56" spans="1:24" ht="20.25" customHeight="1" x14ac:dyDescent="0.2">
      <c r="A56" s="112">
        <f t="shared" ref="A56" ca="1" si="26">B56-1</f>
        <v>42267</v>
      </c>
      <c r="B56" s="112">
        <f t="shared" ref="B56" ca="1" si="27">C56-1</f>
        <v>42268</v>
      </c>
      <c r="C56" s="112">
        <f t="shared" ref="C56" ca="1" si="28">D56-1</f>
        <v>42269</v>
      </c>
      <c r="D56" s="112">
        <f t="shared" ref="D56" ca="1" si="29">E56-1</f>
        <v>42270</v>
      </c>
      <c r="E56" s="112">
        <f t="shared" ref="E56" ca="1" si="30">F56-1</f>
        <v>42271</v>
      </c>
      <c r="F56" s="112">
        <f t="shared" ref="F56" ca="1" si="31">G56-1</f>
        <v>42272</v>
      </c>
      <c r="G56" s="122">
        <f ca="1">A59-1</f>
        <v>42273</v>
      </c>
      <c r="H56" s="73"/>
      <c r="S56" s="66"/>
      <c r="T56" s="66"/>
      <c r="U56" s="66"/>
      <c r="V56" s="66"/>
      <c r="W56" s="86"/>
      <c r="X56" s="66"/>
    </row>
    <row r="57" spans="1:24" ht="12.75" customHeight="1" x14ac:dyDescent="0.2">
      <c r="A57" s="110"/>
      <c r="B57" s="110"/>
      <c r="C57" s="129"/>
      <c r="D57" s="109"/>
      <c r="E57" s="130"/>
      <c r="F57" s="108"/>
      <c r="G57" s="130"/>
      <c r="H57" s="73"/>
      <c r="S57" s="66"/>
      <c r="T57" s="66"/>
      <c r="U57" s="66"/>
      <c r="V57" s="66"/>
      <c r="W57" s="86"/>
      <c r="X57" s="66"/>
    </row>
    <row r="58" spans="1:24" ht="39.75" customHeight="1" x14ac:dyDescent="0.2">
      <c r="A58" s="40"/>
      <c r="B58" s="40"/>
      <c r="C58" s="40"/>
      <c r="D58" s="40"/>
      <c r="E58" s="40"/>
      <c r="F58" s="40"/>
      <c r="G58" s="76"/>
      <c r="H58" s="73"/>
      <c r="S58" s="67">
        <f>SUM(A58:G58)</f>
        <v>0</v>
      </c>
      <c r="T58" s="67">
        <f>COUNTIF(A58:G58,"0")</f>
        <v>0</v>
      </c>
      <c r="U58" s="68">
        <f ca="1">(IF(B14=1,COUNTIF(A58:G58,"&gt;4"),COUNTIF(A58:G58,"&gt;=4")))</f>
        <v>0</v>
      </c>
      <c r="V58" s="68">
        <f>COUNTIF(A58:G58,"&gt;0")</f>
        <v>0</v>
      </c>
      <c r="W58" s="68">
        <f>T58+V58</f>
        <v>0</v>
      </c>
      <c r="X58" s="66"/>
    </row>
    <row r="59" spans="1:24" ht="20.25" customHeight="1" x14ac:dyDescent="0.2">
      <c r="A59" s="112">
        <f t="shared" ref="A59" ca="1" si="32">B59-1</f>
        <v>42274</v>
      </c>
      <c r="B59" s="112">
        <f t="shared" ref="B59" ca="1" si="33">C59-1</f>
        <v>42275</v>
      </c>
      <c r="C59" s="112">
        <f t="shared" ref="C59" ca="1" si="34">D59-1</f>
        <v>42276</v>
      </c>
      <c r="D59" s="112">
        <f t="shared" ref="D59" ca="1" si="35">E59-1</f>
        <v>42277</v>
      </c>
      <c r="E59" s="112">
        <f t="shared" ref="E59" ca="1" si="36">F59-1</f>
        <v>42278</v>
      </c>
      <c r="F59" s="112">
        <f t="shared" ref="F59" ca="1" si="37">G59-1</f>
        <v>42279</v>
      </c>
      <c r="G59" s="122">
        <f ca="1">A62-1</f>
        <v>42280</v>
      </c>
      <c r="H59" s="73"/>
      <c r="S59" s="66"/>
      <c r="T59" s="66"/>
      <c r="U59" s="66"/>
      <c r="V59" s="66"/>
      <c r="W59" s="86"/>
      <c r="X59" s="66"/>
    </row>
    <row r="60" spans="1:24" ht="12.75" customHeight="1" x14ac:dyDescent="0.2">
      <c r="A60" s="110"/>
      <c r="B60" s="110"/>
      <c r="C60" s="129"/>
      <c r="D60" s="109"/>
      <c r="E60" s="130"/>
      <c r="F60" s="108"/>
      <c r="G60" s="130"/>
      <c r="H60" s="73"/>
      <c r="S60" s="66"/>
      <c r="T60" s="66"/>
      <c r="U60" s="66"/>
      <c r="V60" s="66"/>
      <c r="W60" s="86"/>
      <c r="X60" s="66"/>
    </row>
    <row r="61" spans="1:24" ht="39.75" customHeight="1" x14ac:dyDescent="0.2">
      <c r="A61" s="40"/>
      <c r="B61" s="40"/>
      <c r="C61" s="40"/>
      <c r="D61" s="40"/>
      <c r="E61" s="40"/>
      <c r="F61" s="40"/>
      <c r="G61" s="76"/>
      <c r="H61" s="73"/>
      <c r="S61" s="67">
        <f>SUM(A61:G61)</f>
        <v>0</v>
      </c>
      <c r="T61" s="67">
        <f>COUNTIF(A61:G61,"0")</f>
        <v>0</v>
      </c>
      <c r="U61" s="68">
        <f ca="1">(IF(B17=1,COUNTIF(A61:G61,"&gt;4"),COUNTIF(A61:G61,"&gt;=4")))</f>
        <v>0</v>
      </c>
      <c r="V61" s="68">
        <f>COUNTIF(A61:G61,"&gt;0")</f>
        <v>0</v>
      </c>
      <c r="W61" s="68">
        <f>T61+V61</f>
        <v>0</v>
      </c>
      <c r="X61" s="66"/>
    </row>
    <row r="62" spans="1:24" ht="20.25" customHeight="1" x14ac:dyDescent="0.2">
      <c r="A62" s="112">
        <f t="shared" ref="A62" ca="1" si="38">B62-1</f>
        <v>42281</v>
      </c>
      <c r="B62" s="112">
        <f t="shared" ref="B62" ca="1" si="39">C62-1</f>
        <v>42282</v>
      </c>
      <c r="C62" s="112">
        <f t="shared" ref="C62" ca="1" si="40">D62-1</f>
        <v>42283</v>
      </c>
      <c r="D62" s="112">
        <f t="shared" ref="D62" ca="1" si="41">E62-1</f>
        <v>42284</v>
      </c>
      <c r="E62" s="112">
        <f t="shared" ref="E62" ca="1" si="42">F62-1</f>
        <v>42285</v>
      </c>
      <c r="F62" s="112">
        <f t="shared" ref="F62" ca="1" si="43">G62-1</f>
        <v>42286</v>
      </c>
      <c r="G62" s="122">
        <f ca="1">A65-1</f>
        <v>42287</v>
      </c>
      <c r="H62" s="73"/>
      <c r="S62" s="66"/>
      <c r="T62" s="66"/>
      <c r="U62" s="66"/>
      <c r="V62" s="66"/>
      <c r="W62" s="86"/>
      <c r="X62" s="66"/>
    </row>
    <row r="63" spans="1:24" ht="12.75" customHeight="1" x14ac:dyDescent="0.2">
      <c r="A63" s="110"/>
      <c r="B63" s="110"/>
      <c r="C63" s="129"/>
      <c r="D63" s="109"/>
      <c r="E63" s="130"/>
      <c r="F63" s="108"/>
      <c r="G63" s="130"/>
      <c r="H63" s="73"/>
      <c r="S63" s="66"/>
      <c r="T63" s="66"/>
      <c r="U63" s="66"/>
      <c r="V63" s="66"/>
      <c r="W63" s="86"/>
      <c r="X63" s="66"/>
    </row>
    <row r="64" spans="1:24" ht="39.75" customHeight="1" x14ac:dyDescent="0.2">
      <c r="A64" s="40"/>
      <c r="B64" s="40"/>
      <c r="C64" s="40"/>
      <c r="D64" s="40"/>
      <c r="E64" s="40"/>
      <c r="F64" s="40"/>
      <c r="G64" s="76"/>
      <c r="H64" s="73"/>
      <c r="S64" s="67">
        <f>SUM(A64:G64)</f>
        <v>0</v>
      </c>
      <c r="T64" s="67">
        <f>COUNTIF(A64:G64,"0")</f>
        <v>0</v>
      </c>
      <c r="U64" s="68">
        <f ca="1">(IF(B20=1,COUNTIF(A64:G64,"&gt;4"),COUNTIF(A64:G64,"&gt;=4")))</f>
        <v>0</v>
      </c>
      <c r="V64" s="68">
        <f>COUNTIF(A64:G64,"&gt;0")</f>
        <v>0</v>
      </c>
      <c r="W64" s="68">
        <f>T64+V64</f>
        <v>0</v>
      </c>
      <c r="X64" s="66"/>
    </row>
    <row r="65" spans="1:28" ht="20.25" customHeight="1" x14ac:dyDescent="0.2">
      <c r="A65" s="112">
        <f t="shared" ref="A65" ca="1" si="44">B65-1</f>
        <v>42288</v>
      </c>
      <c r="B65" s="112">
        <f t="shared" ref="B65" ca="1" si="45">C65-1</f>
        <v>42289</v>
      </c>
      <c r="C65" s="112">
        <f t="shared" ref="C65" ca="1" si="46">D65-1</f>
        <v>42290</v>
      </c>
      <c r="D65" s="112">
        <f t="shared" ref="D65" ca="1" si="47">E65-1</f>
        <v>42291</v>
      </c>
      <c r="E65" s="112">
        <f t="shared" ref="E65" ca="1" si="48">F65-1</f>
        <v>42292</v>
      </c>
      <c r="F65" s="112">
        <f t="shared" ref="F65" ca="1" si="49">G65-1</f>
        <v>42293</v>
      </c>
      <c r="G65" s="122">
        <f ca="1">A68-1</f>
        <v>42294</v>
      </c>
      <c r="H65" s="73"/>
      <c r="S65" s="66"/>
      <c r="T65" s="66"/>
      <c r="U65" s="66"/>
      <c r="V65" s="66"/>
      <c r="W65" s="86"/>
      <c r="X65" s="66"/>
    </row>
    <row r="66" spans="1:28" ht="12.75" customHeight="1" x14ac:dyDescent="0.2">
      <c r="A66" s="110"/>
      <c r="B66" s="110"/>
      <c r="C66" s="129"/>
      <c r="D66" s="109"/>
      <c r="E66" s="130"/>
      <c r="F66" s="108"/>
      <c r="G66" s="130"/>
      <c r="H66" s="73"/>
      <c r="S66" s="66"/>
      <c r="T66" s="66"/>
      <c r="U66" s="66"/>
      <c r="V66" s="66"/>
      <c r="W66" s="86"/>
      <c r="X66" s="66"/>
    </row>
    <row r="67" spans="1:28" ht="39.75" customHeight="1" x14ac:dyDescent="0.2">
      <c r="A67" s="40"/>
      <c r="B67" s="40"/>
      <c r="C67" s="40"/>
      <c r="D67" s="40"/>
      <c r="E67" s="40"/>
      <c r="F67" s="40"/>
      <c r="G67" s="76"/>
      <c r="H67" s="73"/>
      <c r="S67" s="67">
        <f>SUM(A67:G67)</f>
        <v>0</v>
      </c>
      <c r="T67" s="67">
        <f>COUNTIF(A67:G67,"0")</f>
        <v>0</v>
      </c>
      <c r="U67" s="68">
        <f ca="1">(IF(B23=1,COUNTIF(A67:G67,"&gt;4"),COUNTIF(A67:G67,"&gt;=4")))</f>
        <v>0</v>
      </c>
      <c r="V67" s="68">
        <f>COUNTIF(A67:G67,"&gt;0")</f>
        <v>0</v>
      </c>
      <c r="W67" s="68">
        <f>T67+V67</f>
        <v>0</v>
      </c>
      <c r="X67" s="66"/>
    </row>
    <row r="68" spans="1:28" ht="20.25" customHeight="1" x14ac:dyDescent="0.2">
      <c r="A68" s="112">
        <f t="shared" ref="A68" ca="1" si="50">B68-1</f>
        <v>42295</v>
      </c>
      <c r="B68" s="112">
        <f t="shared" ref="B68" ca="1" si="51">C68-1</f>
        <v>42296</v>
      </c>
      <c r="C68" s="112">
        <f t="shared" ref="C68" ca="1" si="52">D68-1</f>
        <v>42297</v>
      </c>
      <c r="D68" s="112">
        <f t="shared" ref="D68" ca="1" si="53">E68-1</f>
        <v>42298</v>
      </c>
      <c r="E68" s="112">
        <f t="shared" ref="E68" ca="1" si="54">F68-1</f>
        <v>42299</v>
      </c>
      <c r="F68" s="112">
        <f t="shared" ref="F68" ca="1" si="55">G68-1</f>
        <v>42300</v>
      </c>
      <c r="G68" s="122">
        <f ca="1">A71-1</f>
        <v>42301</v>
      </c>
      <c r="H68" s="73"/>
      <c r="S68" s="66"/>
      <c r="T68" s="66"/>
      <c r="U68" s="66"/>
      <c r="V68" s="66"/>
      <c r="W68" s="86"/>
      <c r="X68" s="66"/>
    </row>
    <row r="69" spans="1:28" ht="12.75" customHeight="1" x14ac:dyDescent="0.2">
      <c r="A69" s="110"/>
      <c r="B69" s="110"/>
      <c r="C69" s="129"/>
      <c r="D69" s="109"/>
      <c r="E69" s="130"/>
      <c r="F69" s="108"/>
      <c r="G69" s="130"/>
      <c r="H69" s="73"/>
      <c r="S69" s="66"/>
      <c r="T69" s="66"/>
      <c r="U69" s="66"/>
      <c r="V69" s="66"/>
      <c r="W69" s="86"/>
      <c r="X69" s="66"/>
    </row>
    <row r="70" spans="1:28" ht="39.75" customHeight="1" x14ac:dyDescent="0.2">
      <c r="A70" s="40"/>
      <c r="B70" s="40"/>
      <c r="C70" s="40"/>
      <c r="D70" s="40"/>
      <c r="E70" s="40"/>
      <c r="F70" s="40"/>
      <c r="G70" s="76"/>
      <c r="H70" s="73"/>
      <c r="S70" s="67">
        <f>SUM(A70:G70)</f>
        <v>0</v>
      </c>
      <c r="T70" s="67">
        <f>COUNTIF(A70:G70,"0")</f>
        <v>0</v>
      </c>
      <c r="U70" s="68">
        <f ca="1">(IF(B26=1,COUNTIF(A70:G70,"&gt;4"),COUNTIF(A70:G70,"&gt;=4")))</f>
        <v>0</v>
      </c>
      <c r="V70" s="68">
        <f>COUNTIF(A70:G70,"&gt;0")</f>
        <v>0</v>
      </c>
      <c r="W70" s="68">
        <f>T70+V70</f>
        <v>0</v>
      </c>
      <c r="X70" s="66"/>
    </row>
    <row r="71" spans="1:28" ht="20.25" customHeight="1" x14ac:dyDescent="0.2">
      <c r="A71" s="112">
        <f t="shared" ref="A71" ca="1" si="56">B71-1</f>
        <v>42302</v>
      </c>
      <c r="B71" s="112">
        <f t="shared" ref="B71" ca="1" si="57">C71-1</f>
        <v>42303</v>
      </c>
      <c r="C71" s="112">
        <f t="shared" ref="C71" ca="1" si="58">D71-1</f>
        <v>42304</v>
      </c>
      <c r="D71" s="112">
        <f t="shared" ref="D71" ca="1" si="59">E71-1</f>
        <v>42305</v>
      </c>
      <c r="E71" s="112">
        <f t="shared" ref="E71" ca="1" si="60">F71-1</f>
        <v>42306</v>
      </c>
      <c r="F71" s="112">
        <f t="shared" ref="F71" ca="1" si="61">G71-1</f>
        <v>42307</v>
      </c>
      <c r="G71" s="122">
        <f ca="1">A74-1</f>
        <v>42308</v>
      </c>
      <c r="H71" s="73"/>
      <c r="Q71" s="17"/>
      <c r="R71" s="17"/>
      <c r="S71" s="66"/>
      <c r="T71" s="66"/>
      <c r="U71" s="66"/>
      <c r="V71" s="66"/>
      <c r="W71" s="86"/>
      <c r="X71" s="66"/>
      <c r="Y71" s="19"/>
      <c r="AB71" s="17"/>
    </row>
    <row r="72" spans="1:28" ht="12.75" customHeight="1" x14ac:dyDescent="0.2">
      <c r="A72" s="110"/>
      <c r="B72" s="110"/>
      <c r="C72" s="129"/>
      <c r="D72" s="109"/>
      <c r="E72" s="130"/>
      <c r="F72" s="108"/>
      <c r="G72" s="130"/>
      <c r="H72" s="73"/>
      <c r="Q72" s="19"/>
      <c r="R72" s="19"/>
      <c r="S72" s="66"/>
      <c r="T72" s="66"/>
      <c r="U72" s="66"/>
      <c r="V72" s="66"/>
      <c r="W72" s="86"/>
      <c r="X72" s="66"/>
      <c r="AB72" s="17"/>
    </row>
    <row r="73" spans="1:28" ht="39.75" customHeight="1" x14ac:dyDescent="0.2">
      <c r="A73" s="40"/>
      <c r="B73" s="40"/>
      <c r="C73" s="40"/>
      <c r="D73" s="40"/>
      <c r="E73" s="40"/>
      <c r="F73" s="40"/>
      <c r="G73" s="76"/>
      <c r="H73" s="73"/>
      <c r="Q73" s="19"/>
      <c r="R73" s="19"/>
      <c r="S73" s="67">
        <f>SUM(A73:G73)</f>
        <v>0</v>
      </c>
      <c r="T73" s="67">
        <f>COUNTIF(A73:G73,"0")</f>
        <v>0</v>
      </c>
      <c r="U73" s="68">
        <f ca="1">(IF(B29=1,COUNTIF(A73:G73,"&gt;4"),COUNTIF(A73:G73,"&gt;=4")))</f>
        <v>0</v>
      </c>
      <c r="V73" s="68">
        <f>COUNTIF(A73:G73,"&gt;0")</f>
        <v>0</v>
      </c>
      <c r="W73" s="68">
        <f>T73+V73</f>
        <v>0</v>
      </c>
      <c r="X73" s="66"/>
      <c r="AB73" s="17"/>
    </row>
    <row r="74" spans="1:28" ht="20.25" customHeight="1" x14ac:dyDescent="0.2">
      <c r="A74" s="112">
        <f t="shared" ref="A74" ca="1" si="62">B74-1</f>
        <v>42309</v>
      </c>
      <c r="B74" s="112">
        <f t="shared" ref="B74" ca="1" si="63">C74-1</f>
        <v>42310</v>
      </c>
      <c r="C74" s="112">
        <f t="shared" ref="C74" ca="1" si="64">D74-1</f>
        <v>42311</v>
      </c>
      <c r="D74" s="112">
        <f t="shared" ref="D74" ca="1" si="65">E74-1</f>
        <v>42312</v>
      </c>
      <c r="E74" s="112">
        <f t="shared" ref="E74" ca="1" si="66">F74-1</f>
        <v>42313</v>
      </c>
      <c r="F74" s="112">
        <f t="shared" ref="F74" ca="1" si="67">G74-1</f>
        <v>42314</v>
      </c>
      <c r="G74" s="122">
        <f ca="1">A77-1</f>
        <v>42315</v>
      </c>
      <c r="H74" s="73"/>
      <c r="Q74" s="19"/>
      <c r="R74" s="19"/>
      <c r="S74" s="66"/>
      <c r="T74" s="66"/>
      <c r="U74" s="66"/>
      <c r="V74" s="66"/>
      <c r="W74" s="86"/>
      <c r="X74" s="66"/>
      <c r="Y74" s="22"/>
      <c r="Z74" s="22"/>
      <c r="AB74" s="17"/>
    </row>
    <row r="75" spans="1:28" ht="12.75" customHeight="1" x14ac:dyDescent="0.2">
      <c r="A75" s="110"/>
      <c r="B75" s="110"/>
      <c r="C75" s="129"/>
      <c r="D75" s="109"/>
      <c r="E75" s="130"/>
      <c r="F75" s="108"/>
      <c r="G75" s="130"/>
      <c r="H75" s="73"/>
      <c r="Q75" s="19"/>
      <c r="R75" s="19"/>
      <c r="S75" s="66"/>
      <c r="T75" s="66"/>
      <c r="U75" s="66"/>
      <c r="V75" s="66"/>
      <c r="W75" s="86"/>
      <c r="X75" s="66"/>
      <c r="Y75" s="21"/>
      <c r="Z75" s="23"/>
      <c r="AB75" s="17"/>
    </row>
    <row r="76" spans="1:28" ht="39.75" customHeight="1" x14ac:dyDescent="0.2">
      <c r="A76" s="40"/>
      <c r="B76" s="40"/>
      <c r="C76" s="40"/>
      <c r="D76" s="40"/>
      <c r="E76" s="40"/>
      <c r="F76" s="40"/>
      <c r="G76" s="76"/>
      <c r="H76" s="73"/>
      <c r="Q76" s="19"/>
      <c r="R76" s="19"/>
      <c r="S76" s="67">
        <f>SUM(A76:G76)</f>
        <v>0</v>
      </c>
      <c r="T76" s="67">
        <f>COUNTIF(A76:G76,"0")</f>
        <v>0</v>
      </c>
      <c r="U76" s="68">
        <f ca="1">(IF(B32=1,COUNTIF(A76:G76,"&gt;4"),COUNTIF(A76:G76,"&gt;=4")))</f>
        <v>0</v>
      </c>
      <c r="V76" s="68">
        <f>COUNTIF(A76:G76,"&gt;0")</f>
        <v>0</v>
      </c>
      <c r="W76" s="68">
        <f>T76+V76</f>
        <v>0</v>
      </c>
      <c r="X76" s="66"/>
      <c r="Y76" s="22"/>
      <c r="Z76" s="22"/>
      <c r="AB76" s="17"/>
    </row>
    <row r="77" spans="1:28" ht="20.25" customHeight="1" x14ac:dyDescent="0.2">
      <c r="A77" s="112">
        <f t="shared" ref="A77" ca="1" si="68">B77-1</f>
        <v>42316</v>
      </c>
      <c r="B77" s="112">
        <f t="shared" ref="B77" ca="1" si="69">C77-1</f>
        <v>42317</v>
      </c>
      <c r="C77" s="112">
        <f t="shared" ref="C77" ca="1" si="70">D77-1</f>
        <v>42318</v>
      </c>
      <c r="D77" s="112">
        <f t="shared" ref="D77" ca="1" si="71">E77-1</f>
        <v>42319</v>
      </c>
      <c r="E77" s="112">
        <f t="shared" ref="E77" ca="1" si="72">F77-1</f>
        <v>42320</v>
      </c>
      <c r="F77" s="112">
        <f t="shared" ref="F77" ca="1" si="73">G77-1</f>
        <v>42321</v>
      </c>
      <c r="G77" s="122">
        <f ca="1">A80-1</f>
        <v>42322</v>
      </c>
      <c r="H77" s="73"/>
      <c r="Q77" s="19"/>
      <c r="R77" s="19"/>
      <c r="S77" s="66"/>
      <c r="T77" s="66"/>
      <c r="U77" s="66"/>
      <c r="V77" s="66"/>
      <c r="W77" s="86"/>
      <c r="X77" s="66"/>
      <c r="Y77" s="21"/>
      <c r="Z77" s="23"/>
      <c r="AB77" s="17"/>
    </row>
    <row r="78" spans="1:28" ht="12.75" customHeight="1" x14ac:dyDescent="0.2">
      <c r="A78" s="110"/>
      <c r="B78" s="110"/>
      <c r="C78" s="129"/>
      <c r="D78" s="109"/>
      <c r="E78" s="130"/>
      <c r="F78" s="108"/>
      <c r="G78" s="130"/>
      <c r="H78" s="73"/>
      <c r="Q78" s="19"/>
      <c r="R78" s="19"/>
      <c r="S78" s="66"/>
      <c r="T78" s="66"/>
      <c r="U78" s="66"/>
      <c r="V78" s="66"/>
      <c r="W78" s="86"/>
      <c r="X78" s="66"/>
      <c r="Y78" s="22"/>
      <c r="Z78" s="22"/>
      <c r="AB78" s="17"/>
    </row>
    <row r="79" spans="1:28" ht="39.75" customHeight="1" x14ac:dyDescent="0.2">
      <c r="A79" s="40"/>
      <c r="B79" s="40"/>
      <c r="C79" s="40"/>
      <c r="D79" s="40"/>
      <c r="E79" s="40"/>
      <c r="F79" s="40"/>
      <c r="G79" s="76"/>
      <c r="H79" s="73"/>
      <c r="Q79" s="19"/>
      <c r="R79" s="19"/>
      <c r="S79" s="67">
        <f>SUM(A79:G79)</f>
        <v>0</v>
      </c>
      <c r="T79" s="67">
        <f>COUNTIF(A79:G79,"0")</f>
        <v>0</v>
      </c>
      <c r="U79" s="68">
        <f ca="1">(IF(B35=1,COUNTIF(A79:G79,"&gt;4"),COUNTIF(A79:G79,"&gt;=4")))</f>
        <v>0</v>
      </c>
      <c r="V79" s="68">
        <f>COUNTIF(A79:G79,"&gt;0")</f>
        <v>0</v>
      </c>
      <c r="W79" s="68">
        <f>T79+V79</f>
        <v>0</v>
      </c>
      <c r="X79" s="78"/>
      <c r="Y79" s="21"/>
      <c r="Z79" s="23"/>
      <c r="AB79" s="17"/>
    </row>
    <row r="80" spans="1:28" ht="20.25" customHeight="1" x14ac:dyDescent="0.2">
      <c r="A80" s="112">
        <f t="shared" ref="A80" ca="1" si="74">B80-1</f>
        <v>42323</v>
      </c>
      <c r="B80" s="112">
        <f t="shared" ref="B80" ca="1" si="75">C80-1</f>
        <v>42324</v>
      </c>
      <c r="C80" s="112">
        <f t="shared" ref="C80" ca="1" si="76">D80-1</f>
        <v>42325</v>
      </c>
      <c r="D80" s="112">
        <f t="shared" ref="D80" ca="1" si="77">E80-1</f>
        <v>42326</v>
      </c>
      <c r="E80" s="112">
        <f t="shared" ref="E80" ca="1" si="78">F80-1</f>
        <v>42327</v>
      </c>
      <c r="F80" s="112">
        <f t="shared" ref="F80" ca="1" si="79">G80-1</f>
        <v>42328</v>
      </c>
      <c r="G80" s="122">
        <f ca="1">A83-1</f>
        <v>42329</v>
      </c>
      <c r="H80" s="73"/>
      <c r="Q80" s="19"/>
      <c r="R80" s="19"/>
      <c r="S80" s="66"/>
      <c r="T80" s="66"/>
      <c r="U80" s="66"/>
      <c r="V80" s="66"/>
      <c r="W80" s="86"/>
      <c r="X80" s="78"/>
      <c r="Y80" s="22"/>
      <c r="Z80" s="22"/>
      <c r="AB80" s="17"/>
    </row>
    <row r="81" spans="1:28" ht="12.75" customHeight="1" x14ac:dyDescent="0.2">
      <c r="A81" s="110"/>
      <c r="B81" s="110"/>
      <c r="C81" s="129"/>
      <c r="D81" s="109"/>
      <c r="E81" s="130"/>
      <c r="F81" s="108"/>
      <c r="G81" s="130"/>
      <c r="H81" s="73"/>
      <c r="Q81" s="19"/>
      <c r="R81" s="19"/>
      <c r="S81" s="66"/>
      <c r="T81" s="66"/>
      <c r="U81" s="66"/>
      <c r="V81" s="66"/>
      <c r="W81" s="86"/>
      <c r="X81" s="78"/>
      <c r="Y81" s="21"/>
      <c r="Z81" s="23"/>
      <c r="AB81" s="17"/>
    </row>
    <row r="82" spans="1:28" ht="39.75" customHeight="1" x14ac:dyDescent="0.2">
      <c r="A82" s="40"/>
      <c r="B82" s="40"/>
      <c r="C82" s="40"/>
      <c r="D82" s="40"/>
      <c r="E82" s="40"/>
      <c r="F82" s="40"/>
      <c r="G82" s="76"/>
      <c r="H82" s="73"/>
      <c r="Q82" s="19"/>
      <c r="R82" s="19"/>
      <c r="S82" s="67">
        <f>SUM(A82:G82)</f>
        <v>0</v>
      </c>
      <c r="T82" s="67">
        <f>COUNTIF(A82:G82,"0")</f>
        <v>0</v>
      </c>
      <c r="U82" s="68">
        <f ca="1">(IF(B38=1,COUNTIF(A82:G82,"&gt;4"),COUNTIF(A82:G82,"&gt;=4")))</f>
        <v>0</v>
      </c>
      <c r="V82" s="68">
        <f>COUNTIF(A82:G82,"&gt;0")</f>
        <v>0</v>
      </c>
      <c r="W82" s="68">
        <f>T82+V82</f>
        <v>0</v>
      </c>
      <c r="X82" s="78"/>
      <c r="Y82" s="22"/>
      <c r="Z82" s="22"/>
      <c r="AB82" s="17"/>
    </row>
    <row r="83" spans="1:28" ht="20.25" customHeight="1" x14ac:dyDescent="0.2">
      <c r="A83" s="112">
        <f t="shared" ref="A83" ca="1" si="80">B83-1</f>
        <v>42330</v>
      </c>
      <c r="B83" s="112">
        <f t="shared" ref="B83" ca="1" si="81">C83-1</f>
        <v>42331</v>
      </c>
      <c r="C83" s="112">
        <f t="shared" ref="C83" ca="1" si="82">D83-1</f>
        <v>42332</v>
      </c>
      <c r="D83" s="112">
        <f t="shared" ref="D83" ca="1" si="83">E83-1</f>
        <v>42333</v>
      </c>
      <c r="E83" s="112">
        <f t="shared" ref="E83" ca="1" si="84">F83-1</f>
        <v>42334</v>
      </c>
      <c r="F83" s="112">
        <f t="shared" ref="F83" ca="1" si="85">G83-1</f>
        <v>42335</v>
      </c>
      <c r="G83" s="122">
        <f ca="1">A86-1</f>
        <v>42336</v>
      </c>
      <c r="H83" s="73"/>
      <c r="Q83" s="19"/>
      <c r="R83" s="19"/>
      <c r="S83" s="66"/>
      <c r="T83" s="66"/>
      <c r="U83" s="66"/>
      <c r="V83" s="66"/>
      <c r="W83" s="86"/>
      <c r="X83" s="78"/>
      <c r="Y83" s="21"/>
      <c r="Z83" s="23"/>
      <c r="AB83" s="17"/>
    </row>
    <row r="84" spans="1:28" ht="12.75" customHeight="1" x14ac:dyDescent="0.2">
      <c r="A84" s="110"/>
      <c r="B84" s="110"/>
      <c r="C84" s="129"/>
      <c r="D84" s="109"/>
      <c r="E84" s="130"/>
      <c r="F84" s="108"/>
      <c r="G84" s="130"/>
      <c r="H84" s="73"/>
      <c r="Q84" s="19"/>
      <c r="R84" s="19"/>
      <c r="S84" s="66"/>
      <c r="T84" s="66"/>
      <c r="U84" s="66"/>
      <c r="V84" s="66"/>
      <c r="W84" s="86"/>
      <c r="X84" s="78"/>
      <c r="Y84" s="22"/>
      <c r="Z84" s="22"/>
      <c r="AB84" s="17"/>
    </row>
    <row r="85" spans="1:28" ht="39.75" customHeight="1" x14ac:dyDescent="0.2">
      <c r="A85" s="40"/>
      <c r="B85" s="40"/>
      <c r="C85" s="40"/>
      <c r="D85" s="40"/>
      <c r="E85" s="40"/>
      <c r="F85" s="40"/>
      <c r="G85" s="76"/>
      <c r="H85" s="73"/>
      <c r="Q85" s="19"/>
      <c r="R85" s="19"/>
      <c r="S85" s="67">
        <f>SUM(A85:G85)</f>
        <v>0</v>
      </c>
      <c r="T85" s="67">
        <f>COUNTIF(A85:G85,"0")</f>
        <v>0</v>
      </c>
      <c r="U85" s="68">
        <f ca="1">(IF(B41=1,COUNTIF(A85:G85,"&gt;4"),COUNTIF(A85:G85,"&gt;=4")))</f>
        <v>0</v>
      </c>
      <c r="V85" s="68">
        <f>COUNTIF(A85:G85,"&gt;0")</f>
        <v>0</v>
      </c>
      <c r="W85" s="68">
        <f>T85+V85</f>
        <v>0</v>
      </c>
      <c r="X85" s="78"/>
      <c r="Y85" s="21"/>
      <c r="Z85" s="23"/>
      <c r="AB85" s="17"/>
    </row>
    <row r="86" spans="1:28" ht="20.25" customHeight="1" x14ac:dyDescent="0.2">
      <c r="A86" s="112">
        <f t="shared" ref="A86" ca="1" si="86">B86-1</f>
        <v>42337</v>
      </c>
      <c r="B86" s="112">
        <f t="shared" ref="B86" ca="1" si="87">C86-1</f>
        <v>42338</v>
      </c>
      <c r="C86" s="112">
        <f t="shared" ref="C86" ca="1" si="88">D86-1</f>
        <v>42339</v>
      </c>
      <c r="D86" s="112">
        <f t="shared" ref="D86" ca="1" si="89">E86-1</f>
        <v>42340</v>
      </c>
      <c r="E86" s="112">
        <f t="shared" ref="E86" ca="1" si="90">F86-1</f>
        <v>42341</v>
      </c>
      <c r="F86" s="112">
        <f t="shared" ref="F86" ca="1" si="91">G86-1</f>
        <v>42342</v>
      </c>
      <c r="G86" s="122">
        <f ca="1">E4</f>
        <v>42343</v>
      </c>
      <c r="H86" s="73"/>
      <c r="Q86" s="19"/>
      <c r="R86" s="19"/>
      <c r="S86" s="66"/>
      <c r="T86" s="66"/>
      <c r="U86" s="66"/>
      <c r="V86" s="66"/>
      <c r="W86" s="86"/>
      <c r="X86" s="78"/>
      <c r="Y86" s="22"/>
      <c r="Z86" s="22"/>
      <c r="AB86" s="17"/>
    </row>
    <row r="87" spans="1:28" ht="12.75" customHeight="1" x14ac:dyDescent="0.2">
      <c r="A87" s="110"/>
      <c r="B87" s="110"/>
      <c r="C87" s="129"/>
      <c r="D87" s="109"/>
      <c r="E87" s="130"/>
      <c r="F87" s="108"/>
      <c r="G87" s="130"/>
      <c r="H87" s="73"/>
      <c r="Q87" s="19"/>
      <c r="R87" s="19"/>
      <c r="S87" s="66"/>
      <c r="T87" s="66"/>
      <c r="U87" s="66"/>
      <c r="V87" s="66"/>
      <c r="W87" s="86"/>
      <c r="X87" s="78"/>
      <c r="Y87" s="21"/>
      <c r="Z87" s="23"/>
      <c r="AB87" s="17"/>
    </row>
    <row r="88" spans="1:28" ht="39.75" customHeight="1" thickBot="1" x14ac:dyDescent="0.25">
      <c r="A88" s="40"/>
      <c r="B88" s="40"/>
      <c r="C88" s="40"/>
      <c r="D88" s="40"/>
      <c r="E88" s="40"/>
      <c r="F88" s="40"/>
      <c r="G88" s="76"/>
      <c r="H88" s="73"/>
      <c r="Q88" s="19"/>
      <c r="R88" s="19"/>
      <c r="S88" s="67">
        <f>SUM(A88:G88)</f>
        <v>0</v>
      </c>
      <c r="T88" s="67">
        <f>COUNTIF(A88:G88,"0")</f>
        <v>0</v>
      </c>
      <c r="U88" s="68">
        <f ca="1">(IF(B44=1,COUNTIF(A88:G88,"&gt;4"),COUNTIF(A88:G88,"&gt;=4")))</f>
        <v>0</v>
      </c>
      <c r="V88" s="68">
        <f>COUNTIF(A88:G88,"&gt;0")</f>
        <v>0</v>
      </c>
      <c r="W88" s="68">
        <f>T88+V88</f>
        <v>0</v>
      </c>
      <c r="X88" s="78"/>
      <c r="Y88" s="22"/>
      <c r="Z88" s="22"/>
      <c r="AB88" s="17"/>
    </row>
    <row r="89" spans="1:28" ht="20.25" customHeight="1" x14ac:dyDescent="0.25">
      <c r="A89" s="203" t="s">
        <v>208</v>
      </c>
      <c r="B89" s="204"/>
      <c r="C89" s="204"/>
      <c r="D89" s="204"/>
      <c r="E89" s="204"/>
      <c r="F89" s="204"/>
      <c r="G89" s="204"/>
      <c r="H89" s="194"/>
      <c r="Q89" s="19"/>
      <c r="R89" s="19"/>
      <c r="S89" s="67"/>
      <c r="T89" s="67"/>
      <c r="U89" s="68"/>
      <c r="V89" s="68"/>
      <c r="W89" s="68"/>
      <c r="X89" s="78"/>
      <c r="Y89" s="22"/>
      <c r="Z89" s="22"/>
      <c r="AB89" s="17"/>
    </row>
    <row r="90" spans="1:28" ht="19.5" customHeight="1" thickBot="1" x14ac:dyDescent="0.25">
      <c r="A90" s="205" t="s">
        <v>209</v>
      </c>
      <c r="B90" s="206"/>
      <c r="C90" s="206"/>
      <c r="D90" s="206"/>
      <c r="E90" s="206"/>
      <c r="F90" s="206"/>
      <c r="G90" s="206"/>
      <c r="H90" s="195"/>
      <c r="Q90" s="19"/>
      <c r="R90" s="19"/>
      <c r="S90" s="67"/>
      <c r="T90" s="67"/>
      <c r="U90" s="68"/>
      <c r="V90" s="68"/>
      <c r="W90" s="68"/>
      <c r="X90" s="78"/>
      <c r="Y90" s="22"/>
      <c r="Z90" s="22"/>
      <c r="AB90" s="17"/>
    </row>
    <row r="91" spans="1:28" ht="27" customHeight="1" thickBot="1" x14ac:dyDescent="0.3">
      <c r="A91" s="196" t="s">
        <v>210</v>
      </c>
      <c r="B91" s="197"/>
      <c r="C91" s="197"/>
      <c r="D91" s="197"/>
      <c r="E91" s="197"/>
      <c r="F91" s="197"/>
      <c r="G91" s="197"/>
      <c r="H91" s="198"/>
      <c r="Q91" s="19"/>
      <c r="R91" s="19"/>
      <c r="S91" s="67"/>
      <c r="T91" s="67"/>
      <c r="U91" s="68"/>
      <c r="V91" s="68"/>
      <c r="W91" s="68"/>
      <c r="X91" s="78"/>
      <c r="Y91" s="22"/>
      <c r="Z91" s="22"/>
      <c r="AB91" s="17"/>
    </row>
    <row r="92" spans="1:28" ht="21" customHeight="1" x14ac:dyDescent="0.25">
      <c r="A92" s="196" t="s">
        <v>211</v>
      </c>
      <c r="B92" s="197"/>
      <c r="C92" s="197"/>
      <c r="D92" s="197"/>
      <c r="E92" s="197"/>
      <c r="F92" s="197"/>
      <c r="G92" s="197"/>
      <c r="H92" s="199"/>
      <c r="Q92" s="19"/>
      <c r="R92" s="19"/>
      <c r="S92" s="67"/>
      <c r="T92" s="67"/>
      <c r="U92" s="68"/>
      <c r="V92" s="68"/>
      <c r="W92" s="68"/>
      <c r="X92" s="78"/>
      <c r="Y92" s="22"/>
      <c r="Z92" s="22"/>
      <c r="AB92" s="17"/>
    </row>
    <row r="93" spans="1:28" ht="21.75" customHeight="1" thickBot="1" x14ac:dyDescent="0.3">
      <c r="A93" s="200" t="s">
        <v>212</v>
      </c>
      <c r="B93" s="201"/>
      <c r="C93" s="201"/>
      <c r="D93" s="201"/>
      <c r="E93" s="201"/>
      <c r="F93" s="201"/>
      <c r="G93" s="201"/>
      <c r="H93" s="202"/>
      <c r="Q93" s="19"/>
      <c r="R93" s="19"/>
      <c r="S93" s="67"/>
      <c r="T93" s="67"/>
      <c r="U93" s="68"/>
      <c r="V93" s="68"/>
      <c r="W93" s="68"/>
      <c r="X93" s="78"/>
      <c r="Y93" s="22"/>
      <c r="Z93" s="22"/>
      <c r="AB93" s="17"/>
    </row>
    <row r="94" spans="1:28" x14ac:dyDescent="0.2">
      <c r="A94" s="18"/>
      <c r="B94" s="18"/>
      <c r="C94" s="18"/>
      <c r="D94" s="18"/>
      <c r="E94" s="18"/>
      <c r="F94" s="18"/>
      <c r="G94" s="18"/>
      <c r="H94" s="13"/>
      <c r="I94" s="66"/>
      <c r="J94" s="66"/>
      <c r="K94" s="66"/>
      <c r="L94" s="66"/>
      <c r="M94" s="66"/>
      <c r="N94" s="66"/>
      <c r="Q94" s="19"/>
      <c r="R94" s="19"/>
      <c r="S94" s="19"/>
      <c r="T94" s="19"/>
      <c r="U94" s="19"/>
      <c r="V94" s="19"/>
      <c r="W94" s="19"/>
      <c r="X94" s="19"/>
      <c r="Y94" s="22"/>
      <c r="Z94" s="22"/>
      <c r="AB94" s="17"/>
    </row>
    <row r="95" spans="1:28" ht="19.5" x14ac:dyDescent="0.2">
      <c r="A95" s="20"/>
      <c r="B95" s="20"/>
      <c r="C95" s="20"/>
      <c r="D95" s="30" t="s">
        <v>135</v>
      </c>
      <c r="E95" s="20"/>
      <c r="F95" s="20"/>
      <c r="G95" s="20"/>
      <c r="H95" s="13"/>
      <c r="I95" s="66"/>
      <c r="J95" s="66"/>
      <c r="K95" s="66"/>
      <c r="L95" s="66"/>
      <c r="M95" s="66"/>
      <c r="N95" s="66"/>
      <c r="Q95" s="19"/>
      <c r="R95" s="19"/>
      <c r="S95" s="19"/>
      <c r="T95" s="19"/>
      <c r="U95" s="19"/>
      <c r="V95" s="19"/>
      <c r="W95" s="19"/>
      <c r="X95" s="19"/>
      <c r="Y95" s="21"/>
      <c r="Z95" s="23"/>
      <c r="AB95" s="17"/>
    </row>
    <row r="96" spans="1:28" x14ac:dyDescent="0.2">
      <c r="A96" s="18"/>
      <c r="B96" s="18"/>
      <c r="C96" s="18"/>
      <c r="D96" s="18"/>
      <c r="E96" s="18"/>
      <c r="F96" s="18"/>
      <c r="G96" s="18"/>
      <c r="H96" s="13"/>
      <c r="I96" s="66"/>
      <c r="J96" s="66"/>
      <c r="K96" s="66"/>
      <c r="L96" s="66"/>
      <c r="M96" s="66"/>
      <c r="N96" s="66"/>
      <c r="Q96" s="19"/>
      <c r="R96" s="19"/>
      <c r="S96" s="19"/>
      <c r="T96" s="19"/>
      <c r="U96" s="19"/>
      <c r="V96" s="19"/>
      <c r="W96" s="19"/>
      <c r="X96" s="19"/>
      <c r="Y96" s="22"/>
      <c r="Z96" s="22"/>
      <c r="AB96" s="17"/>
    </row>
    <row r="97" spans="1:30" x14ac:dyDescent="0.2">
      <c r="A97" s="167"/>
      <c r="B97" s="167"/>
      <c r="C97" s="167"/>
      <c r="D97" s="167"/>
      <c r="E97" s="167"/>
      <c r="F97" s="167"/>
      <c r="G97" s="167"/>
      <c r="H97" s="167"/>
      <c r="I97" s="6"/>
      <c r="J97" s="6"/>
      <c r="K97" s="6"/>
      <c r="L97" s="6"/>
      <c r="M97" s="6"/>
      <c r="N97" s="6"/>
      <c r="O97" s="167"/>
      <c r="P97" s="167"/>
      <c r="Q97" s="159"/>
      <c r="R97" s="159"/>
      <c r="S97" s="159"/>
      <c r="T97" s="159"/>
      <c r="U97" s="159"/>
      <c r="V97" s="159"/>
      <c r="W97" s="159"/>
      <c r="X97" s="159"/>
      <c r="Y97" s="160"/>
      <c r="Z97" s="165"/>
      <c r="AA97" s="167"/>
      <c r="AB97" s="3"/>
      <c r="AC97" s="167"/>
      <c r="AD97" s="167"/>
    </row>
    <row r="98" spans="1:30" x14ac:dyDescent="0.2">
      <c r="A98" s="167"/>
      <c r="B98" s="167"/>
      <c r="C98" s="167"/>
      <c r="D98" s="167"/>
      <c r="E98" s="167"/>
      <c r="F98" s="167"/>
      <c r="G98" s="167"/>
      <c r="H98" s="167"/>
      <c r="I98" s="6"/>
      <c r="J98" s="6"/>
      <c r="K98" s="6"/>
      <c r="L98" s="6"/>
      <c r="M98" s="6"/>
      <c r="N98" s="6"/>
      <c r="O98" s="167"/>
      <c r="P98" s="167"/>
      <c r="Q98" s="159"/>
      <c r="R98" s="159"/>
      <c r="S98" s="159"/>
      <c r="T98" s="159"/>
      <c r="U98" s="159"/>
      <c r="V98" s="159"/>
      <c r="W98" s="159"/>
      <c r="X98" s="159"/>
      <c r="Y98" s="164"/>
      <c r="Z98" s="164"/>
      <c r="AA98" s="167"/>
      <c r="AB98" s="3"/>
      <c r="AC98" s="167"/>
      <c r="AD98" s="167"/>
    </row>
    <row r="99" spans="1:30" x14ac:dyDescent="0.2">
      <c r="A99" s="167"/>
      <c r="B99" s="167"/>
      <c r="C99" s="167"/>
      <c r="D99" s="167"/>
      <c r="E99" s="167"/>
      <c r="F99" s="167"/>
      <c r="G99" s="167"/>
      <c r="H99" s="167"/>
      <c r="I99" s="6"/>
      <c r="J99" s="6"/>
      <c r="K99" s="6"/>
      <c r="L99" s="6"/>
      <c r="M99" s="6"/>
      <c r="N99" s="6"/>
      <c r="O99" s="167"/>
      <c r="P99" s="167"/>
      <c r="Q99" s="159"/>
      <c r="R99" s="159"/>
      <c r="S99" s="159"/>
      <c r="T99" s="159"/>
      <c r="U99" s="159"/>
      <c r="V99" s="159"/>
      <c r="W99" s="159"/>
      <c r="X99" s="159"/>
      <c r="Y99" s="160"/>
      <c r="Z99" s="165"/>
      <c r="AA99" s="167"/>
      <c r="AB99" s="3"/>
      <c r="AC99" s="167"/>
      <c r="AD99" s="167"/>
    </row>
    <row r="100" spans="1:30" x14ac:dyDescent="0.2">
      <c r="A100" s="167"/>
      <c r="B100" s="167"/>
      <c r="C100" s="167"/>
      <c r="D100" s="167"/>
      <c r="E100" s="167"/>
      <c r="F100" s="167"/>
      <c r="G100" s="167"/>
      <c r="H100" s="167"/>
      <c r="I100" s="6"/>
      <c r="J100" s="6"/>
      <c r="K100" s="6"/>
      <c r="L100" s="6"/>
      <c r="M100" s="6"/>
      <c r="N100" s="6"/>
      <c r="O100" s="167"/>
      <c r="P100" s="167"/>
      <c r="Q100" s="159"/>
      <c r="R100" s="159"/>
      <c r="S100" s="159"/>
      <c r="T100" s="159"/>
      <c r="U100" s="159"/>
      <c r="V100" s="159"/>
      <c r="W100" s="159"/>
      <c r="X100" s="159"/>
      <c r="Y100" s="164"/>
      <c r="Z100" s="164"/>
      <c r="AA100" s="167"/>
      <c r="AB100" s="3"/>
      <c r="AC100" s="167"/>
      <c r="AD100" s="167"/>
    </row>
    <row r="101" spans="1:30" x14ac:dyDescent="0.2">
      <c r="A101" s="167"/>
      <c r="B101" s="167"/>
      <c r="C101" s="167"/>
      <c r="D101" s="167"/>
      <c r="E101" s="167"/>
      <c r="F101" s="167"/>
      <c r="G101" s="167"/>
      <c r="H101" s="167"/>
      <c r="I101" s="6"/>
      <c r="J101" s="6"/>
      <c r="K101" s="6"/>
      <c r="L101" s="6"/>
      <c r="M101" s="6"/>
      <c r="N101" s="6"/>
      <c r="O101" s="167"/>
      <c r="P101" s="167"/>
      <c r="Q101" s="159"/>
      <c r="R101" s="159"/>
      <c r="S101" s="159"/>
      <c r="T101" s="159"/>
      <c r="U101" s="159"/>
      <c r="V101" s="159"/>
      <c r="W101" s="159"/>
      <c r="X101" s="159"/>
      <c r="Y101" s="160"/>
      <c r="Z101" s="165"/>
      <c r="AA101" s="167"/>
      <c r="AB101" s="3"/>
      <c r="AC101" s="167"/>
      <c r="AD101" s="167"/>
    </row>
    <row r="102" spans="1:30" x14ac:dyDescent="0.2">
      <c r="A102" s="167"/>
      <c r="B102" s="167"/>
      <c r="C102" s="167"/>
      <c r="D102" s="167"/>
      <c r="E102" s="167"/>
      <c r="F102" s="167"/>
      <c r="G102" s="167"/>
      <c r="H102" s="167"/>
      <c r="I102" s="6"/>
      <c r="J102" s="6"/>
      <c r="K102" s="6"/>
      <c r="L102" s="6"/>
      <c r="M102" s="6"/>
      <c r="N102" s="6"/>
      <c r="O102" s="167"/>
      <c r="P102" s="167"/>
      <c r="Q102" s="159"/>
      <c r="R102" s="159"/>
      <c r="S102" s="159"/>
      <c r="T102" s="159"/>
      <c r="U102" s="159"/>
      <c r="V102" s="159"/>
      <c r="W102" s="159"/>
      <c r="X102" s="159"/>
      <c r="Y102" s="164"/>
      <c r="Z102" s="164"/>
      <c r="AA102" s="167"/>
      <c r="AB102" s="3"/>
      <c r="AC102" s="167"/>
      <c r="AD102" s="167"/>
    </row>
    <row r="103" spans="1:30" x14ac:dyDescent="0.2">
      <c r="A103" s="167"/>
      <c r="B103" s="167"/>
      <c r="C103" s="167"/>
      <c r="D103" s="167"/>
      <c r="E103" s="167"/>
      <c r="F103" s="167"/>
      <c r="G103" s="167"/>
      <c r="H103" s="167"/>
      <c r="I103" s="6"/>
      <c r="J103" s="6"/>
      <c r="K103" s="6"/>
      <c r="L103" s="6"/>
      <c r="M103" s="6"/>
      <c r="N103" s="6"/>
      <c r="O103" s="167"/>
      <c r="P103" s="167"/>
      <c r="Q103" s="159"/>
      <c r="R103" s="159"/>
      <c r="S103" s="159"/>
      <c r="T103" s="159"/>
      <c r="U103" s="159"/>
      <c r="V103" s="159"/>
      <c r="W103" s="159"/>
      <c r="X103" s="159"/>
      <c r="Y103" s="160"/>
      <c r="Z103" s="165"/>
      <c r="AA103" s="167"/>
      <c r="AB103" s="3"/>
      <c r="AC103" s="167"/>
      <c r="AD103" s="167"/>
    </row>
    <row r="104" spans="1:30" x14ac:dyDescent="0.2">
      <c r="A104" s="167"/>
      <c r="B104" s="167"/>
      <c r="C104" s="167"/>
      <c r="D104" s="167"/>
      <c r="E104" s="167"/>
      <c r="F104" s="167"/>
      <c r="G104" s="167"/>
      <c r="H104" s="167"/>
      <c r="I104" s="6"/>
      <c r="J104" s="6"/>
      <c r="K104" s="6"/>
      <c r="L104" s="6"/>
      <c r="M104" s="6"/>
      <c r="N104" s="6"/>
      <c r="O104" s="167"/>
      <c r="P104" s="167"/>
      <c r="Q104" s="159"/>
      <c r="R104" s="159"/>
      <c r="S104" s="159"/>
      <c r="T104" s="159"/>
      <c r="U104" s="159"/>
      <c r="V104" s="159"/>
      <c r="W104" s="159"/>
      <c r="X104" s="159"/>
      <c r="Y104" s="164"/>
      <c r="Z104" s="164"/>
      <c r="AA104" s="167"/>
      <c r="AB104" s="3"/>
      <c r="AC104" s="167"/>
      <c r="AD104" s="167"/>
    </row>
    <row r="105" spans="1:30" x14ac:dyDescent="0.2">
      <c r="A105" s="167"/>
      <c r="B105" s="167"/>
      <c r="C105" s="167"/>
      <c r="D105" s="167"/>
      <c r="E105" s="167"/>
      <c r="F105" s="167"/>
      <c r="G105" s="167"/>
      <c r="H105" s="167"/>
      <c r="I105" s="6"/>
      <c r="J105" s="6"/>
      <c r="K105" s="6"/>
      <c r="L105" s="6"/>
      <c r="M105" s="6"/>
      <c r="N105" s="6"/>
      <c r="O105" s="167"/>
      <c r="P105" s="167"/>
      <c r="Q105" s="159"/>
      <c r="R105" s="159"/>
      <c r="S105" s="159"/>
      <c r="T105" s="159"/>
      <c r="U105" s="159"/>
      <c r="V105" s="159"/>
      <c r="W105" s="159"/>
      <c r="X105" s="159"/>
      <c r="Y105" s="160"/>
      <c r="Z105" s="165"/>
      <c r="AA105" s="167"/>
      <c r="AB105" s="3"/>
      <c r="AC105" s="167"/>
      <c r="AD105" s="167"/>
    </row>
    <row r="106" spans="1:30" x14ac:dyDescent="0.2">
      <c r="A106" s="167"/>
      <c r="B106" s="167"/>
      <c r="C106" s="167"/>
      <c r="D106" s="167"/>
      <c r="E106" s="167"/>
      <c r="F106" s="167"/>
      <c r="G106" s="167"/>
      <c r="H106" s="167"/>
      <c r="I106" s="167"/>
      <c r="J106" s="167"/>
      <c r="K106" s="167"/>
      <c r="L106" s="167"/>
      <c r="M106" s="167"/>
      <c r="N106" s="167"/>
      <c r="O106" s="167"/>
      <c r="P106" s="167"/>
      <c r="Q106" s="159"/>
      <c r="R106" s="159"/>
      <c r="S106" s="159"/>
      <c r="T106" s="159"/>
      <c r="U106" s="159"/>
      <c r="V106" s="159"/>
      <c r="W106" s="159"/>
      <c r="X106" s="159"/>
      <c r="Y106" s="164"/>
      <c r="Z106" s="164"/>
      <c r="AA106" s="167"/>
      <c r="AB106" s="3"/>
      <c r="AC106" s="167"/>
      <c r="AD106" s="167"/>
    </row>
    <row r="107" spans="1:30" x14ac:dyDescent="0.2">
      <c r="A107" s="167"/>
      <c r="B107" s="167"/>
      <c r="C107" s="167"/>
      <c r="D107" s="167"/>
      <c r="E107" s="167"/>
      <c r="F107" s="167"/>
      <c r="G107" s="167"/>
      <c r="H107" s="167"/>
      <c r="I107" s="167"/>
      <c r="J107" s="167"/>
      <c r="K107" s="167"/>
      <c r="L107" s="167"/>
      <c r="M107" s="167"/>
      <c r="N107" s="167"/>
      <c r="O107" s="167"/>
      <c r="P107" s="167"/>
      <c r="Q107" s="159"/>
      <c r="R107" s="159"/>
      <c r="S107" s="159"/>
      <c r="T107" s="159"/>
      <c r="U107" s="159"/>
      <c r="V107" s="159"/>
      <c r="W107" s="159"/>
      <c r="X107" s="159"/>
      <c r="Y107" s="160"/>
      <c r="Z107" s="165"/>
      <c r="AA107" s="167"/>
      <c r="AB107" s="3"/>
      <c r="AC107" s="167"/>
      <c r="AD107" s="167"/>
    </row>
    <row r="108" spans="1:30" x14ac:dyDescent="0.2">
      <c r="A108" s="167"/>
      <c r="B108" s="167"/>
      <c r="C108" s="167"/>
      <c r="D108" s="167"/>
      <c r="E108" s="167"/>
      <c r="F108" s="167"/>
      <c r="G108" s="167"/>
      <c r="H108" s="167"/>
      <c r="I108" s="167"/>
      <c r="J108" s="167"/>
      <c r="K108" s="167"/>
      <c r="L108" s="167"/>
      <c r="M108" s="167"/>
      <c r="N108" s="167"/>
      <c r="O108" s="167"/>
      <c r="P108" s="167"/>
      <c r="Q108" s="159"/>
      <c r="R108" s="159"/>
      <c r="S108" s="159"/>
      <c r="T108" s="159"/>
      <c r="U108" s="159"/>
      <c r="V108" s="159"/>
      <c r="W108" s="159"/>
      <c r="X108" s="159"/>
      <c r="Y108" s="164"/>
      <c r="Z108" s="164"/>
      <c r="AA108" s="167"/>
      <c r="AB108" s="3"/>
      <c r="AC108" s="167"/>
      <c r="AD108" s="167"/>
    </row>
    <row r="109" spans="1:30" x14ac:dyDescent="0.2">
      <c r="A109" s="167"/>
      <c r="B109" s="167"/>
      <c r="C109" s="167"/>
      <c r="D109" s="167"/>
      <c r="E109" s="167"/>
      <c r="F109" s="167"/>
      <c r="G109" s="167"/>
      <c r="H109" s="167"/>
      <c r="I109" s="167"/>
      <c r="J109" s="167"/>
      <c r="K109" s="167"/>
      <c r="L109" s="167"/>
      <c r="M109" s="167"/>
      <c r="N109" s="167"/>
      <c r="O109" s="167"/>
      <c r="P109" s="167"/>
      <c r="Q109" s="159"/>
      <c r="R109" s="159"/>
      <c r="S109" s="159"/>
      <c r="T109" s="159"/>
      <c r="U109" s="159"/>
      <c r="V109" s="159"/>
      <c r="W109" s="159"/>
      <c r="X109" s="159"/>
      <c r="Y109" s="160"/>
      <c r="Z109" s="165"/>
      <c r="AA109" s="167"/>
      <c r="AB109" s="3"/>
      <c r="AC109" s="167"/>
      <c r="AD109" s="167"/>
    </row>
    <row r="110" spans="1:30" x14ac:dyDescent="0.2">
      <c r="A110" s="167"/>
      <c r="B110" s="167"/>
      <c r="C110" s="167"/>
      <c r="D110" s="167"/>
      <c r="E110" s="167"/>
      <c r="F110" s="167"/>
      <c r="G110" s="167"/>
      <c r="H110" s="167"/>
      <c r="I110" s="167"/>
      <c r="J110" s="167"/>
      <c r="K110" s="167"/>
      <c r="L110" s="167"/>
      <c r="M110" s="167"/>
      <c r="N110" s="167"/>
      <c r="O110" s="167"/>
      <c r="P110" s="167"/>
      <c r="Q110" s="159"/>
      <c r="R110" s="159"/>
      <c r="S110" s="159"/>
      <c r="T110" s="159"/>
      <c r="U110" s="159"/>
      <c r="V110" s="159"/>
      <c r="W110" s="159"/>
      <c r="X110" s="159"/>
      <c r="Y110" s="164"/>
      <c r="Z110" s="164"/>
      <c r="AA110" s="167"/>
      <c r="AB110" s="3"/>
      <c r="AC110" s="167"/>
      <c r="AD110" s="167"/>
    </row>
    <row r="111" spans="1:30" x14ac:dyDescent="0.2">
      <c r="A111" s="167"/>
      <c r="B111" s="167"/>
      <c r="C111" s="167"/>
      <c r="D111" s="167"/>
      <c r="E111" s="167"/>
      <c r="F111" s="167"/>
      <c r="G111" s="167"/>
      <c r="H111" s="167"/>
      <c r="I111" s="167"/>
      <c r="J111" s="167"/>
      <c r="K111" s="167"/>
      <c r="L111" s="167"/>
      <c r="M111" s="167"/>
      <c r="N111" s="167"/>
      <c r="O111" s="167"/>
      <c r="P111" s="167"/>
      <c r="Q111" s="159"/>
      <c r="R111" s="159"/>
      <c r="S111" s="159"/>
      <c r="T111" s="159"/>
      <c r="U111" s="159"/>
      <c r="V111" s="159"/>
      <c r="W111" s="159"/>
      <c r="X111" s="159"/>
      <c r="Y111" s="160"/>
      <c r="Z111" s="165"/>
      <c r="AA111" s="167"/>
      <c r="AB111" s="3"/>
      <c r="AC111" s="167"/>
      <c r="AD111" s="167"/>
    </row>
    <row r="112" spans="1:30" x14ac:dyDescent="0.2">
      <c r="A112" s="169"/>
      <c r="B112" s="169"/>
      <c r="C112" s="169"/>
      <c r="D112" s="169"/>
      <c r="E112" s="169"/>
      <c r="F112" s="169"/>
      <c r="G112" s="169"/>
      <c r="H112" s="170"/>
      <c r="I112" s="169"/>
      <c r="J112" s="169"/>
      <c r="K112" s="169"/>
      <c r="L112" s="169"/>
      <c r="M112" s="169"/>
      <c r="N112" s="171"/>
      <c r="O112" s="66"/>
      <c r="P112" s="66"/>
      <c r="Q112" s="71"/>
      <c r="R112" s="71"/>
      <c r="S112" s="71"/>
      <c r="T112" s="71"/>
      <c r="U112" s="71"/>
      <c r="V112" s="71"/>
      <c r="W112" s="71"/>
      <c r="X112" s="71"/>
      <c r="Y112" s="174"/>
      <c r="Z112" s="174"/>
      <c r="AA112" s="66"/>
      <c r="AB112" s="169"/>
      <c r="AC112" s="172" t="s">
        <v>41</v>
      </c>
      <c r="AD112" s="66"/>
    </row>
    <row r="113" spans="1:30" ht="25.5" x14ac:dyDescent="0.2">
      <c r="A113" s="71" t="s">
        <v>75</v>
      </c>
      <c r="B113" s="71"/>
      <c r="C113" s="71"/>
      <c r="D113" s="71"/>
      <c r="E113" s="71"/>
      <c r="F113" s="71"/>
      <c r="G113" s="71"/>
      <c r="H113" s="173"/>
      <c r="I113" s="71"/>
      <c r="J113" s="71"/>
      <c r="K113" s="71"/>
      <c r="L113" s="71"/>
      <c r="M113" s="71"/>
      <c r="N113" s="71"/>
      <c r="O113" s="66"/>
      <c r="P113" s="66"/>
      <c r="Q113" s="71"/>
      <c r="R113" s="71"/>
      <c r="S113" s="71"/>
      <c r="T113" s="71"/>
      <c r="U113" s="71"/>
      <c r="V113" s="71"/>
      <c r="W113" s="71"/>
      <c r="X113" s="71"/>
      <c r="Y113" s="173"/>
      <c r="Z113" s="175"/>
      <c r="AA113" s="66"/>
      <c r="AB113" s="174" t="s">
        <v>76</v>
      </c>
      <c r="AC113" s="174">
        <v>0</v>
      </c>
      <c r="AD113" s="66"/>
    </row>
    <row r="114" spans="1:30" x14ac:dyDescent="0.2">
      <c r="A114" s="71">
        <f>COUNTIF(A10:G10,"0")</f>
        <v>0</v>
      </c>
      <c r="B114" s="71">
        <f>COUNTIF(A13:G13,"0")</f>
        <v>0</v>
      </c>
      <c r="C114" s="71">
        <f>COUNTIF(A16:G16,"0")</f>
        <v>0</v>
      </c>
      <c r="D114" s="71">
        <f>COUNTIF(A19:G19,"0")</f>
        <v>0</v>
      </c>
      <c r="E114" s="71">
        <f>COUNTIF(A22:G22,"0")</f>
        <v>0</v>
      </c>
      <c r="F114" s="71">
        <f>COUNTIF(A25:G25,"0")</f>
        <v>0</v>
      </c>
      <c r="G114" s="71">
        <f>COUNTIF(A28:G28,"0")</f>
        <v>0</v>
      </c>
      <c r="H114" s="71">
        <f>COUNTIF(A31:G31,"0")</f>
        <v>0</v>
      </c>
      <c r="I114" s="71">
        <f>COUNTIF(A34:G34,"0")</f>
        <v>0</v>
      </c>
      <c r="J114" s="71">
        <f>COUNTIF(A37:G37,"0")</f>
        <v>0</v>
      </c>
      <c r="K114" s="71">
        <f>COUNTIF(A40:G40,"0")</f>
        <v>0</v>
      </c>
      <c r="L114" s="71">
        <f>COUNTIF(A43:G43,"0")</f>
        <v>0</v>
      </c>
      <c r="M114" s="71">
        <f>COUNTIF(A46:G46,"0")</f>
        <v>0</v>
      </c>
      <c r="N114" s="71">
        <f>COUNTIF(A49:G49,"0")</f>
        <v>0</v>
      </c>
      <c r="O114" s="71">
        <f>COUNTIF(A52:G52,"0")</f>
        <v>0</v>
      </c>
      <c r="P114" s="71">
        <f>COUNTIF(A55:G55,"0")</f>
        <v>0</v>
      </c>
      <c r="Q114" s="71">
        <f>COUNTIF(A58:G58,"0")</f>
        <v>0</v>
      </c>
      <c r="R114" s="71">
        <f>COUNTIF(A61:G61,"0")</f>
        <v>0</v>
      </c>
      <c r="S114" s="71">
        <f>COUNTIF(A64:G64,"0")</f>
        <v>0</v>
      </c>
      <c r="T114" s="71">
        <f>COUNTIF(A67:G67,"0")</f>
        <v>0</v>
      </c>
      <c r="U114" s="71">
        <f>COUNTIF(A70:G70,"0")</f>
        <v>0</v>
      </c>
      <c r="V114" s="71">
        <f>COUNTIF(A73:G73,"0")</f>
        <v>0</v>
      </c>
      <c r="W114" s="71">
        <f>COUNTIF(A76:G76,"0")</f>
        <v>0</v>
      </c>
      <c r="X114" s="71">
        <f>COUNTIF(A79:G79,"0")</f>
        <v>0</v>
      </c>
      <c r="Y114" s="71">
        <f>COUNTIF(A82:G82,"0")</f>
        <v>0</v>
      </c>
      <c r="Z114" s="71">
        <f>COUNTIF(A85:G85,"0")</f>
        <v>0</v>
      </c>
      <c r="AA114" s="71">
        <f>COUNTIF(A88:G88,"0")</f>
        <v>0</v>
      </c>
      <c r="AB114" s="173">
        <f>SUM(A114:AA114)</f>
        <v>0</v>
      </c>
      <c r="AC114" s="175">
        <f>AB114/180</f>
        <v>0</v>
      </c>
      <c r="AD114" s="66"/>
    </row>
    <row r="115" spans="1:30" ht="25.5" x14ac:dyDescent="0.2">
      <c r="A115" s="71" t="s">
        <v>26</v>
      </c>
      <c r="B115" s="71"/>
      <c r="C115" s="71"/>
      <c r="D115" s="71"/>
      <c r="E115" s="71"/>
      <c r="F115" s="71"/>
      <c r="G115" s="71"/>
      <c r="H115" s="71"/>
      <c r="I115" s="71"/>
      <c r="J115" s="71"/>
      <c r="K115" s="71"/>
      <c r="L115" s="71"/>
      <c r="M115" s="71"/>
      <c r="N115" s="71"/>
      <c r="O115" s="66"/>
      <c r="P115" s="66"/>
      <c r="Q115" s="71"/>
      <c r="R115" s="71"/>
      <c r="S115" s="71"/>
      <c r="T115" s="71"/>
      <c r="U115" s="71"/>
      <c r="V115" s="71"/>
      <c r="W115" s="71"/>
      <c r="X115" s="71"/>
      <c r="Y115" s="173"/>
      <c r="Z115" s="175"/>
      <c r="AA115" s="66"/>
      <c r="AB115" s="174" t="s">
        <v>37</v>
      </c>
      <c r="AC115" s="173">
        <v>1</v>
      </c>
      <c r="AD115" s="66"/>
    </row>
    <row r="116" spans="1:30" x14ac:dyDescent="0.2">
      <c r="A116" s="71">
        <f>COUNTIF(A10:G10,"1")</f>
        <v>0</v>
      </c>
      <c r="B116" s="71">
        <f>COUNTIF(A13:G13,"1")</f>
        <v>0</v>
      </c>
      <c r="C116" s="71">
        <f>COUNTIF(A16:G16,"1")</f>
        <v>0</v>
      </c>
      <c r="D116" s="71">
        <f>COUNTIF(A19:G19,"1")</f>
        <v>0</v>
      </c>
      <c r="E116" s="71">
        <f>COUNTIF(A22:G22,"1")</f>
        <v>0</v>
      </c>
      <c r="F116" s="71">
        <f>COUNTIF(A25:G25,"1")</f>
        <v>0</v>
      </c>
      <c r="G116" s="71">
        <f>COUNTIF(A28:G28,"1")</f>
        <v>0</v>
      </c>
      <c r="H116" s="71">
        <f>COUNTIF(A31:G31,"1")</f>
        <v>0</v>
      </c>
      <c r="I116" s="71">
        <f>COUNTIF(A34:G34,"1")</f>
        <v>0</v>
      </c>
      <c r="J116" s="71">
        <f>COUNTIF(A37:G37,"1")</f>
        <v>0</v>
      </c>
      <c r="K116" s="71">
        <f>COUNTIF(A40:G40,"1")</f>
        <v>0</v>
      </c>
      <c r="L116" s="71">
        <f>COUNTIF(A43:G43,"1")</f>
        <v>0</v>
      </c>
      <c r="M116" s="71">
        <f>COUNTIF(A46:G46,"1")</f>
        <v>0</v>
      </c>
      <c r="N116" s="71">
        <f>COUNTIF(A49:G49,"1")</f>
        <v>0</v>
      </c>
      <c r="O116" s="71">
        <f>COUNTIF(A52:G52,"1")</f>
        <v>0</v>
      </c>
      <c r="P116" s="71">
        <f>COUNTIF(A55:G55,"1")</f>
        <v>0</v>
      </c>
      <c r="Q116" s="71">
        <f>COUNTIF(A58:G58,"1")</f>
        <v>0</v>
      </c>
      <c r="R116" s="71">
        <f>COUNTIF(A61:G61,"1")</f>
        <v>0</v>
      </c>
      <c r="S116" s="71">
        <f>COUNTIF(A64:G64,"1")</f>
        <v>0</v>
      </c>
      <c r="T116" s="71">
        <f>COUNTIF(A67:G67,"1")</f>
        <v>0</v>
      </c>
      <c r="U116" s="71">
        <f>COUNTIF(A70:G70,"1")</f>
        <v>0</v>
      </c>
      <c r="V116" s="71">
        <f>COUNTIF(A73:G73,"1")</f>
        <v>0</v>
      </c>
      <c r="W116" s="71">
        <f>COUNTIF(A76:G76,"1")</f>
        <v>0</v>
      </c>
      <c r="X116" s="71">
        <f>COUNTIF(A79:G79,"1")</f>
        <v>0</v>
      </c>
      <c r="Y116" s="71">
        <f>COUNTIF(A82:G82,"1")</f>
        <v>0</v>
      </c>
      <c r="Z116" s="71">
        <f>COUNTIF(A85:G85,"1")</f>
        <v>0</v>
      </c>
      <c r="AA116" s="71">
        <f>COUNTIF(A88:G88,"1")</f>
        <v>0</v>
      </c>
      <c r="AB116" s="173">
        <f>SUM(A116:AA116)</f>
        <v>0</v>
      </c>
      <c r="AC116" s="175">
        <f>AB116/180</f>
        <v>0</v>
      </c>
      <c r="AD116" s="66"/>
    </row>
    <row r="117" spans="1:30" ht="25.5" x14ac:dyDescent="0.2">
      <c r="A117" s="71" t="s">
        <v>27</v>
      </c>
      <c r="B117" s="71"/>
      <c r="C117" s="71"/>
      <c r="D117" s="71"/>
      <c r="E117" s="71"/>
      <c r="F117" s="71"/>
      <c r="G117" s="71"/>
      <c r="H117" s="71"/>
      <c r="I117" s="71"/>
      <c r="J117" s="71"/>
      <c r="K117" s="71"/>
      <c r="L117" s="71"/>
      <c r="M117" s="71"/>
      <c r="N117" s="71"/>
      <c r="O117" s="66"/>
      <c r="P117" s="66"/>
      <c r="Q117" s="71"/>
      <c r="R117" s="71"/>
      <c r="S117" s="71"/>
      <c r="T117" s="71"/>
      <c r="U117" s="71"/>
      <c r="V117" s="71"/>
      <c r="W117" s="71"/>
      <c r="X117" s="71"/>
      <c r="Y117" s="173"/>
      <c r="Z117" s="175"/>
      <c r="AA117" s="66"/>
      <c r="AB117" s="174" t="s">
        <v>38</v>
      </c>
      <c r="AC117" s="174">
        <v>2</v>
      </c>
      <c r="AD117" s="66"/>
    </row>
    <row r="118" spans="1:30" x14ac:dyDescent="0.2">
      <c r="A118" s="71">
        <f>COUNTIF(A10:G10,"2")</f>
        <v>0</v>
      </c>
      <c r="B118" s="71">
        <f>COUNTIF(A13:G13,"2")</f>
        <v>0</v>
      </c>
      <c r="C118" s="71">
        <f>COUNTIF(A16:G16,"2")</f>
        <v>0</v>
      </c>
      <c r="D118" s="71">
        <f>COUNTIF(A19:G19,"2")</f>
        <v>0</v>
      </c>
      <c r="E118" s="71">
        <f>COUNTIF(A22:G22,"2")</f>
        <v>0</v>
      </c>
      <c r="F118" s="71">
        <f>COUNTIF(A25:G25,"2")</f>
        <v>0</v>
      </c>
      <c r="G118" s="71">
        <f>COUNTIF(A28:G28,"2")</f>
        <v>0</v>
      </c>
      <c r="H118" s="71">
        <f>COUNTIF(A31:G31,"2")</f>
        <v>0</v>
      </c>
      <c r="I118" s="71">
        <f>COUNTIF(A34:G34,"2")</f>
        <v>0</v>
      </c>
      <c r="J118" s="71">
        <f>COUNTIF(A37:G37,"2")</f>
        <v>0</v>
      </c>
      <c r="K118" s="71">
        <f>COUNTIF(A40:G40,"2")</f>
        <v>0</v>
      </c>
      <c r="L118" s="71">
        <f>COUNTIF(A43:G43,"2")</f>
        <v>0</v>
      </c>
      <c r="M118" s="71">
        <f>COUNTIF(A46:G46,"2")</f>
        <v>0</v>
      </c>
      <c r="N118" s="71">
        <f>COUNTIF(A49:G49,"2")</f>
        <v>0</v>
      </c>
      <c r="O118" s="71">
        <f>COUNTIF($A$52:$G$52,"2")</f>
        <v>0</v>
      </c>
      <c r="P118" s="71">
        <f>COUNTIF($A$55:$G$55,"2")</f>
        <v>0</v>
      </c>
      <c r="Q118" s="71">
        <f>COUNTIF($A$58:$G$58,"2")</f>
        <v>0</v>
      </c>
      <c r="R118" s="71">
        <f>COUNTIF($A$61:$G$61,"2")</f>
        <v>0</v>
      </c>
      <c r="S118" s="71">
        <f>COUNTIF($A$64:$G$64,"2")</f>
        <v>0</v>
      </c>
      <c r="T118" s="71">
        <f>COUNTIF($A$67:$G$67,"2")</f>
        <v>0</v>
      </c>
      <c r="U118" s="71">
        <f>COUNTIF($A$70:$G$70,"2")</f>
        <v>0</v>
      </c>
      <c r="V118" s="71">
        <f>COUNTIF($A$73:$G$73,"2")</f>
        <v>0</v>
      </c>
      <c r="W118" s="71">
        <f>COUNTIF($A$76:$G$76,"2")</f>
        <v>0</v>
      </c>
      <c r="X118" s="71">
        <f>COUNTIF($A$79:$G$79,"2")</f>
        <v>0</v>
      </c>
      <c r="Y118" s="71">
        <f>COUNTIF($A$82:$G$82,"2")</f>
        <v>0</v>
      </c>
      <c r="Z118" s="71">
        <f>COUNTIF($A$85:$G$85,"2")</f>
        <v>0</v>
      </c>
      <c r="AA118" s="71">
        <f>COUNTIF($A$88:$G$88,"2")</f>
        <v>0</v>
      </c>
      <c r="AB118" s="173">
        <f>SUM(A118:AA118)</f>
        <v>0</v>
      </c>
      <c r="AC118" s="175">
        <f>AB118/180</f>
        <v>0</v>
      </c>
      <c r="AD118" s="66"/>
    </row>
    <row r="119" spans="1:30" ht="25.5" x14ac:dyDescent="0.2">
      <c r="A119" s="71" t="s">
        <v>28</v>
      </c>
      <c r="B119" s="71"/>
      <c r="C119" s="71"/>
      <c r="D119" s="71"/>
      <c r="E119" s="71"/>
      <c r="F119" s="71"/>
      <c r="G119" s="71"/>
      <c r="H119" s="71"/>
      <c r="I119" s="71"/>
      <c r="J119" s="71"/>
      <c r="K119" s="71"/>
      <c r="L119" s="71"/>
      <c r="M119" s="71"/>
      <c r="N119" s="71"/>
      <c r="O119" s="66"/>
      <c r="P119" s="66"/>
      <c r="Q119" s="71"/>
      <c r="R119" s="71"/>
      <c r="S119" s="71"/>
      <c r="T119" s="71"/>
      <c r="U119" s="71"/>
      <c r="V119" s="71"/>
      <c r="W119" s="71"/>
      <c r="X119" s="71"/>
      <c r="Y119" s="173"/>
      <c r="Z119" s="175"/>
      <c r="AA119" s="66"/>
      <c r="AB119" s="174" t="s">
        <v>39</v>
      </c>
      <c r="AC119" s="174">
        <v>3</v>
      </c>
      <c r="AD119" s="66"/>
    </row>
    <row r="120" spans="1:30" x14ac:dyDescent="0.2">
      <c r="A120" s="71">
        <f>COUNTIF(A10:G10,"3")</f>
        <v>0</v>
      </c>
      <c r="B120" s="71">
        <f>COUNTIF(A13:G13,"3")</f>
        <v>0</v>
      </c>
      <c r="C120" s="71">
        <f>COUNTIF(A16:G16,"3")</f>
        <v>0</v>
      </c>
      <c r="D120" s="71">
        <f>COUNTIF(A19:G19,"3")</f>
        <v>0</v>
      </c>
      <c r="E120" s="71">
        <f>COUNTIF(A22:G22,"3")</f>
        <v>0</v>
      </c>
      <c r="F120" s="71">
        <f>COUNTIF(A25:G25,"3")</f>
        <v>0</v>
      </c>
      <c r="G120" s="71">
        <f>COUNTIF(A28:G28,"3")</f>
        <v>0</v>
      </c>
      <c r="H120" s="71">
        <f>COUNTIF(A31:G31,"3")</f>
        <v>0</v>
      </c>
      <c r="I120" s="71">
        <f>COUNTIF(A34:G34,"3")</f>
        <v>0</v>
      </c>
      <c r="J120" s="71">
        <f>COUNTIF(A37:G37,"3")</f>
        <v>0</v>
      </c>
      <c r="K120" s="71">
        <f>COUNTIF(A40:G40,"3")</f>
        <v>0</v>
      </c>
      <c r="L120" s="71">
        <f>COUNTIF(A43:G43,"3")</f>
        <v>0</v>
      </c>
      <c r="M120" s="71">
        <f>COUNTIF(A46:G46,"3")</f>
        <v>0</v>
      </c>
      <c r="N120" s="71">
        <f>COUNTIF(A49:G49,"3")</f>
        <v>0</v>
      </c>
      <c r="O120" s="71">
        <f>COUNTIF($A$52:$G$52,"3")</f>
        <v>0</v>
      </c>
      <c r="P120" s="71">
        <f>COUNTIF($A$55:$G$55,"3")</f>
        <v>0</v>
      </c>
      <c r="Q120" s="71">
        <f>COUNTIF($A$58:$G$58,"3")</f>
        <v>0</v>
      </c>
      <c r="R120" s="71">
        <f>COUNTIF($A$61:$G$61,"3")</f>
        <v>0</v>
      </c>
      <c r="S120" s="71">
        <f>COUNTIF($A$64:$G$64,"3")</f>
        <v>0</v>
      </c>
      <c r="T120" s="71">
        <f>COUNTIF($A$67:$G$67,"3")</f>
        <v>0</v>
      </c>
      <c r="U120" s="71">
        <f>COUNTIF($A$70:$G$70,"3")</f>
        <v>0</v>
      </c>
      <c r="V120" s="71">
        <f>COUNTIF($A$73:$G$73,"3")</f>
        <v>0</v>
      </c>
      <c r="W120" s="71">
        <f>COUNTIF($A$76:$G$76,"3")</f>
        <v>0</v>
      </c>
      <c r="X120" s="71">
        <f>COUNTIF($A$79:$G$79,"3")</f>
        <v>0</v>
      </c>
      <c r="Y120" s="71">
        <f>COUNTIF($A$82:$G$82,"3")</f>
        <v>0</v>
      </c>
      <c r="Z120" s="71">
        <f>COUNTIF($A$85:$G$85,"3")</f>
        <v>0</v>
      </c>
      <c r="AA120" s="71">
        <f>COUNTIF($A$88:$G$88,"3")</f>
        <v>0</v>
      </c>
      <c r="AB120" s="173">
        <f>SUM(A120:AA120)</f>
        <v>0</v>
      </c>
      <c r="AC120" s="175">
        <f>AB120/180</f>
        <v>0</v>
      </c>
      <c r="AD120" s="66"/>
    </row>
    <row r="121" spans="1:30" ht="25.5" x14ac:dyDescent="0.2">
      <c r="A121" s="71" t="s">
        <v>29</v>
      </c>
      <c r="B121" s="71"/>
      <c r="C121" s="71"/>
      <c r="D121" s="71"/>
      <c r="E121" s="71"/>
      <c r="F121" s="71"/>
      <c r="G121" s="71"/>
      <c r="H121" s="71"/>
      <c r="I121" s="71"/>
      <c r="J121" s="71"/>
      <c r="K121" s="71"/>
      <c r="L121" s="71"/>
      <c r="M121" s="71"/>
      <c r="N121" s="71"/>
      <c r="O121" s="66"/>
      <c r="P121" s="66"/>
      <c r="Q121" s="71"/>
      <c r="R121" s="71"/>
      <c r="S121" s="71"/>
      <c r="T121" s="71"/>
      <c r="U121" s="71"/>
      <c r="V121" s="71"/>
      <c r="W121" s="71"/>
      <c r="X121" s="71"/>
      <c r="Y121" s="173"/>
      <c r="Z121" s="175"/>
      <c r="AA121" s="66"/>
      <c r="AB121" s="174" t="s">
        <v>40</v>
      </c>
      <c r="AC121" s="174">
        <v>4</v>
      </c>
      <c r="AD121" s="66"/>
    </row>
    <row r="122" spans="1:30" x14ac:dyDescent="0.2">
      <c r="A122" s="71">
        <f>COUNTIF(A10:G10,"4")</f>
        <v>0</v>
      </c>
      <c r="B122" s="71">
        <f>COUNTIF(A13:G13,"4")</f>
        <v>0</v>
      </c>
      <c r="C122" s="71">
        <f>COUNTIF(A16:G16,"4")</f>
        <v>0</v>
      </c>
      <c r="D122" s="71">
        <f>COUNTIF(A19:G19,"4")</f>
        <v>0</v>
      </c>
      <c r="E122" s="71">
        <f>COUNTIF(A22:G22,"4")</f>
        <v>0</v>
      </c>
      <c r="F122" s="71">
        <f>COUNTIF(A25:G25,"4")</f>
        <v>0</v>
      </c>
      <c r="G122" s="71">
        <f>COUNTIF(A28:G28,"4")</f>
        <v>0</v>
      </c>
      <c r="H122" s="71">
        <f>COUNTIF(A31:G31,"4")</f>
        <v>0</v>
      </c>
      <c r="I122" s="71">
        <f>COUNTIF(A34:G34,"4")</f>
        <v>0</v>
      </c>
      <c r="J122" s="71">
        <f>COUNTIF(A37:G37,"4")</f>
        <v>0</v>
      </c>
      <c r="K122" s="71">
        <f>COUNTIF(A40:G40,"4")</f>
        <v>0</v>
      </c>
      <c r="L122" s="71">
        <f>COUNTIF(A43:G43,"4")</f>
        <v>0</v>
      </c>
      <c r="M122" s="71">
        <f>COUNTIF(A46:G46,"4")</f>
        <v>0</v>
      </c>
      <c r="N122" s="71">
        <f>COUNTIF(A49:G49,"4")</f>
        <v>0</v>
      </c>
      <c r="O122" s="71">
        <f>COUNTIF($A$52:$G$52,"4")</f>
        <v>0</v>
      </c>
      <c r="P122" s="71">
        <f>COUNTIF($A$55:$G$55,"4")</f>
        <v>0</v>
      </c>
      <c r="Q122" s="71">
        <f>COUNTIF($A$58:$G$58,"4")</f>
        <v>0</v>
      </c>
      <c r="R122" s="71">
        <f>COUNTIF($A$61:$G$61,"4")</f>
        <v>0</v>
      </c>
      <c r="S122" s="71">
        <f>COUNTIF($A$64:$G$64,"4")</f>
        <v>0</v>
      </c>
      <c r="T122" s="71">
        <f>COUNTIF($A$67:$G$67,"4")</f>
        <v>0</v>
      </c>
      <c r="U122" s="71">
        <f>COUNTIF($A$70:$G$70,"4")</f>
        <v>0</v>
      </c>
      <c r="V122" s="71">
        <f>COUNTIF($A$73:$G$73,"4")</f>
        <v>0</v>
      </c>
      <c r="W122" s="71">
        <f>COUNTIF($A$76:$G$76,"4")</f>
        <v>0</v>
      </c>
      <c r="X122" s="71">
        <f>COUNTIF($A$79:$G$79,"4")</f>
        <v>0</v>
      </c>
      <c r="Y122" s="71">
        <f>COUNTIF($A$82:$G$82,"4")</f>
        <v>0</v>
      </c>
      <c r="Z122" s="71">
        <f>COUNTIF($A$85:$G$85,"4")</f>
        <v>0</v>
      </c>
      <c r="AA122" s="71">
        <f>COUNTIF($A$88:$G$88,"4")</f>
        <v>0</v>
      </c>
      <c r="AB122" s="173">
        <f>SUM(A122:AA122)</f>
        <v>0</v>
      </c>
      <c r="AC122" s="175">
        <f>AB122/180</f>
        <v>0</v>
      </c>
      <c r="AD122" s="66"/>
    </row>
    <row r="123" spans="1:30" ht="25.5" x14ac:dyDescent="0.2">
      <c r="A123" s="71" t="s">
        <v>30</v>
      </c>
      <c r="B123" s="71"/>
      <c r="C123" s="71"/>
      <c r="D123" s="71"/>
      <c r="E123" s="71"/>
      <c r="F123" s="71"/>
      <c r="G123" s="71"/>
      <c r="H123" s="71"/>
      <c r="I123" s="71"/>
      <c r="J123" s="71"/>
      <c r="K123" s="71"/>
      <c r="L123" s="71"/>
      <c r="M123" s="71"/>
      <c r="N123" s="71"/>
      <c r="O123" s="66"/>
      <c r="P123" s="66"/>
      <c r="Q123" s="71"/>
      <c r="R123" s="71"/>
      <c r="S123" s="71"/>
      <c r="T123" s="71"/>
      <c r="U123" s="71"/>
      <c r="V123" s="71"/>
      <c r="W123" s="71"/>
      <c r="X123" s="71"/>
      <c r="Y123" s="173"/>
      <c r="Z123" s="175"/>
      <c r="AA123" s="66"/>
      <c r="AB123" s="174" t="s">
        <v>42</v>
      </c>
      <c r="AC123" s="174">
        <v>5</v>
      </c>
      <c r="AD123" s="66"/>
    </row>
    <row r="124" spans="1:30" x14ac:dyDescent="0.2">
      <c r="A124" s="71">
        <f>COUNTIF(A10:G10,"5")</f>
        <v>0</v>
      </c>
      <c r="B124" s="71">
        <f>COUNTIF(A13:G13,"5")</f>
        <v>0</v>
      </c>
      <c r="C124" s="71">
        <f>COUNTIF(A16:G16,"5")</f>
        <v>0</v>
      </c>
      <c r="D124" s="71">
        <f>COUNTIF(A19:G19,"5")</f>
        <v>0</v>
      </c>
      <c r="E124" s="71">
        <f>COUNTIF(A22:G22,"5")</f>
        <v>0</v>
      </c>
      <c r="F124" s="71">
        <f>COUNTIF(A25:G25,"5")</f>
        <v>0</v>
      </c>
      <c r="G124" s="71">
        <f>COUNTIF(A28:G28,"5")</f>
        <v>0</v>
      </c>
      <c r="H124" s="71">
        <f>COUNTIF(A31:G31,"5")</f>
        <v>0</v>
      </c>
      <c r="I124" s="71">
        <f>COUNTIF(A34:G34,"5")</f>
        <v>0</v>
      </c>
      <c r="J124" s="71">
        <f>COUNTIF(A37:G37,"5")</f>
        <v>0</v>
      </c>
      <c r="K124" s="71">
        <f>COUNTIF(A40:G40,"5")</f>
        <v>0</v>
      </c>
      <c r="L124" s="71">
        <f>COUNTIF(A43:G43,"5")</f>
        <v>0</v>
      </c>
      <c r="M124" s="71">
        <f>COUNTIF(A46:G46,"5")</f>
        <v>0</v>
      </c>
      <c r="N124" s="71">
        <f>COUNTIF(A49:G49,"5")</f>
        <v>0</v>
      </c>
      <c r="O124" s="71">
        <f>COUNTIF($A$52:$G$52,"5")</f>
        <v>0</v>
      </c>
      <c r="P124" s="71">
        <f>COUNTIF($A$55:$G$55,"5")</f>
        <v>0</v>
      </c>
      <c r="Q124" s="71">
        <f>COUNTIF($A$58:$G$58,"5")</f>
        <v>0</v>
      </c>
      <c r="R124" s="71">
        <f>COUNTIF($A$61:$G$61,"5")</f>
        <v>0</v>
      </c>
      <c r="S124" s="71">
        <f>COUNTIF($A$64:$G$64,"5")</f>
        <v>0</v>
      </c>
      <c r="T124" s="71">
        <f>COUNTIF($A$67:$G$67,"5")</f>
        <v>0</v>
      </c>
      <c r="U124" s="71">
        <f>COUNTIF($A$70:$G$70,"5")</f>
        <v>0</v>
      </c>
      <c r="V124" s="71">
        <f>COUNTIF($A$73:$G$73,"5")</f>
        <v>0</v>
      </c>
      <c r="W124" s="71">
        <f>COUNTIF($A$76:$G$76,"5")</f>
        <v>0</v>
      </c>
      <c r="X124" s="71">
        <f>COUNTIF($A$79:$G$79,"5")</f>
        <v>0</v>
      </c>
      <c r="Y124" s="71">
        <f>COUNTIF($A$82:$G$82,"5")</f>
        <v>0</v>
      </c>
      <c r="Z124" s="71">
        <f>COUNTIF($A$85:$G$85,"5")</f>
        <v>0</v>
      </c>
      <c r="AA124" s="71">
        <f>COUNTIF($A$88:$G$88,"5")</f>
        <v>0</v>
      </c>
      <c r="AB124" s="173">
        <f>SUM(A124:AA124)</f>
        <v>0</v>
      </c>
      <c r="AC124" s="175">
        <f>AB124/180</f>
        <v>0</v>
      </c>
      <c r="AD124" s="66"/>
    </row>
    <row r="125" spans="1:30" ht="25.5" x14ac:dyDescent="0.2">
      <c r="A125" s="71" t="s">
        <v>31</v>
      </c>
      <c r="B125" s="71"/>
      <c r="C125" s="71"/>
      <c r="D125" s="71"/>
      <c r="E125" s="71"/>
      <c r="F125" s="71"/>
      <c r="G125" s="71"/>
      <c r="H125" s="71"/>
      <c r="I125" s="71"/>
      <c r="J125" s="71"/>
      <c r="K125" s="71"/>
      <c r="L125" s="71"/>
      <c r="M125" s="71"/>
      <c r="N125" s="71"/>
      <c r="O125" s="66"/>
      <c r="P125" s="66"/>
      <c r="Q125" s="71"/>
      <c r="R125" s="71"/>
      <c r="S125" s="71"/>
      <c r="T125" s="71"/>
      <c r="U125" s="71"/>
      <c r="V125" s="71"/>
      <c r="W125" s="71"/>
      <c r="X125" s="71"/>
      <c r="Y125" s="173"/>
      <c r="Z125" s="175"/>
      <c r="AA125" s="66"/>
      <c r="AB125" s="174" t="s">
        <v>43</v>
      </c>
      <c r="AC125" s="174">
        <v>6</v>
      </c>
      <c r="AD125" s="66"/>
    </row>
    <row r="126" spans="1:30" x14ac:dyDescent="0.2">
      <c r="A126" s="71">
        <f>COUNTIF(A10:G10,"6")</f>
        <v>0</v>
      </c>
      <c r="B126" s="71">
        <f>COUNTIF(A13:G13,"6")</f>
        <v>0</v>
      </c>
      <c r="C126" s="71">
        <f>COUNTIF(A16:G16,"6")</f>
        <v>0</v>
      </c>
      <c r="D126" s="71">
        <f>COUNTIF(A19:G19,"6")</f>
        <v>0</v>
      </c>
      <c r="E126" s="71">
        <f>COUNTIF(A22:G22,"6")</f>
        <v>0</v>
      </c>
      <c r="F126" s="71">
        <f>COUNTIF(A25:G25,"6")</f>
        <v>0</v>
      </c>
      <c r="G126" s="71">
        <f>COUNTIF(A28:G28,"6")</f>
        <v>0</v>
      </c>
      <c r="H126" s="71">
        <f>COUNTIF(A31:G31,"6")</f>
        <v>0</v>
      </c>
      <c r="I126" s="71">
        <f>COUNTIF(A34:G34,"6")</f>
        <v>0</v>
      </c>
      <c r="J126" s="71">
        <f>COUNTIF(A37:G37,"6")</f>
        <v>0</v>
      </c>
      <c r="K126" s="71">
        <f>COUNTIF(A40:G40,"6")</f>
        <v>0</v>
      </c>
      <c r="L126" s="71">
        <f>COUNTIF(A43:G43,"6")</f>
        <v>0</v>
      </c>
      <c r="M126" s="71">
        <f>COUNTIF(A46:G46,"6")</f>
        <v>0</v>
      </c>
      <c r="N126" s="71">
        <f>COUNTIF(A49:G49,"6")</f>
        <v>0</v>
      </c>
      <c r="O126" s="71">
        <f>COUNTIF($A$52:$G$52,"6")</f>
        <v>0</v>
      </c>
      <c r="P126" s="71">
        <f>COUNTIF($A$55:$G$55,"6")</f>
        <v>0</v>
      </c>
      <c r="Q126" s="71">
        <f>COUNTIF($A$58:$G$58,"6")</f>
        <v>0</v>
      </c>
      <c r="R126" s="71">
        <f>COUNTIF($A$61:$G$61,"6")</f>
        <v>0</v>
      </c>
      <c r="S126" s="71">
        <f>COUNTIF($A$64:$G$64,"6")</f>
        <v>0</v>
      </c>
      <c r="T126" s="71">
        <f>COUNTIF($A$67:$G$67,"6")</f>
        <v>0</v>
      </c>
      <c r="U126" s="71">
        <f>COUNTIF($A$70:$G$70,"6")</f>
        <v>0</v>
      </c>
      <c r="V126" s="71">
        <f>COUNTIF($A$73:$G$73,"6")</f>
        <v>0</v>
      </c>
      <c r="W126" s="71">
        <f>COUNTIF($A$76:$G$76,"6")</f>
        <v>0</v>
      </c>
      <c r="X126" s="71">
        <f>COUNTIF($A$79:$G$79,"6")</f>
        <v>0</v>
      </c>
      <c r="Y126" s="71">
        <f>COUNTIF($A$82:$G$82,"6")</f>
        <v>0</v>
      </c>
      <c r="Z126" s="71">
        <f>COUNTIF($A$85:$G$85,"6")</f>
        <v>0</v>
      </c>
      <c r="AA126" s="71">
        <f>COUNTIF($A$88:$G$88,"6")</f>
        <v>0</v>
      </c>
      <c r="AB126" s="173">
        <f>SUM(A126:AA126)</f>
        <v>0</v>
      </c>
      <c r="AC126" s="175">
        <f>AB126/180</f>
        <v>0</v>
      </c>
      <c r="AD126" s="66"/>
    </row>
    <row r="127" spans="1:30" ht="25.5" x14ac:dyDescent="0.2">
      <c r="A127" s="71" t="s">
        <v>32</v>
      </c>
      <c r="B127" s="71"/>
      <c r="C127" s="71"/>
      <c r="D127" s="71"/>
      <c r="E127" s="71"/>
      <c r="F127" s="71"/>
      <c r="G127" s="71"/>
      <c r="H127" s="71"/>
      <c r="I127" s="71"/>
      <c r="J127" s="71"/>
      <c r="K127" s="71"/>
      <c r="L127" s="71"/>
      <c r="M127" s="71"/>
      <c r="N127" s="71"/>
      <c r="O127" s="66"/>
      <c r="P127" s="66"/>
      <c r="Q127" s="71"/>
      <c r="R127" s="71"/>
      <c r="S127" s="71"/>
      <c r="T127" s="71"/>
      <c r="U127" s="71"/>
      <c r="V127" s="71"/>
      <c r="W127" s="71"/>
      <c r="X127" s="71"/>
      <c r="Y127" s="173"/>
      <c r="Z127" s="175"/>
      <c r="AA127" s="66"/>
      <c r="AB127" s="174" t="s">
        <v>77</v>
      </c>
      <c r="AC127" s="174">
        <v>7</v>
      </c>
      <c r="AD127" s="66"/>
    </row>
    <row r="128" spans="1:30" x14ac:dyDescent="0.2">
      <c r="A128" s="71">
        <f>COUNTIF(A10:G10,"7")</f>
        <v>0</v>
      </c>
      <c r="B128" s="71">
        <f>COUNTIF(A13:G13,"7")</f>
        <v>0</v>
      </c>
      <c r="C128" s="71">
        <f>COUNTIF(A16:G16,"7")</f>
        <v>0</v>
      </c>
      <c r="D128" s="71">
        <f>COUNTIF(A19:G19,"7")</f>
        <v>0</v>
      </c>
      <c r="E128" s="71">
        <f>COUNTIF(A22:G22,"7")</f>
        <v>0</v>
      </c>
      <c r="F128" s="71">
        <f>COUNTIF(A25:G25,"7")</f>
        <v>0</v>
      </c>
      <c r="G128" s="71">
        <f>COUNTIF(A28:G28,"7")</f>
        <v>0</v>
      </c>
      <c r="H128" s="71">
        <f>COUNTIF(A31:G31,"7")</f>
        <v>0</v>
      </c>
      <c r="I128" s="71">
        <f>COUNTIF(A34:G34,"7")</f>
        <v>0</v>
      </c>
      <c r="J128" s="71">
        <f>COUNTIF(A37:G37,"7")</f>
        <v>0</v>
      </c>
      <c r="K128" s="71">
        <f>COUNTIF(A40:G40,"7")</f>
        <v>0</v>
      </c>
      <c r="L128" s="71">
        <f>COUNTIF(A43:G43,"7")</f>
        <v>0</v>
      </c>
      <c r="M128" s="71">
        <f>COUNTIF(A46:G46,"7")</f>
        <v>0</v>
      </c>
      <c r="N128" s="71">
        <f>COUNTIF(A49:G49,"7")</f>
        <v>0</v>
      </c>
      <c r="O128" s="71">
        <f>COUNTIF($A$52:$G$52,"7")</f>
        <v>0</v>
      </c>
      <c r="P128" s="71">
        <f>COUNTIF($A$55:$G$55,"7")</f>
        <v>0</v>
      </c>
      <c r="Q128" s="71">
        <f>COUNTIF($A$58:$G$58,"7")</f>
        <v>0</v>
      </c>
      <c r="R128" s="71">
        <f>COUNTIF($A$61:$G$61,"7")</f>
        <v>0</v>
      </c>
      <c r="S128" s="71">
        <f>COUNTIF($A$64:$G$64,"7")</f>
        <v>0</v>
      </c>
      <c r="T128" s="71">
        <f>COUNTIF($A$67:$G$67,"7")</f>
        <v>0</v>
      </c>
      <c r="U128" s="71">
        <f>COUNTIF($A$70:$G$70,"7")</f>
        <v>0</v>
      </c>
      <c r="V128" s="71">
        <f>COUNTIF($A$73:$G$73,"7")</f>
        <v>0</v>
      </c>
      <c r="W128" s="71">
        <f>COUNTIF($A$76:$G$76,"7")</f>
        <v>0</v>
      </c>
      <c r="X128" s="71">
        <f>COUNTIF($A$79:$G$79,"7")</f>
        <v>0</v>
      </c>
      <c r="Y128" s="71">
        <f>COUNTIF($A$82:$G$82,"7")</f>
        <v>0</v>
      </c>
      <c r="Z128" s="71">
        <f>COUNTIF($A$85:$G$85,"7")</f>
        <v>0</v>
      </c>
      <c r="AA128" s="71">
        <f>COUNTIF($A$88:$G$88,"7")</f>
        <v>0</v>
      </c>
      <c r="AB128" s="173">
        <f>SUM(A128:AA128)</f>
        <v>0</v>
      </c>
      <c r="AC128" s="175">
        <f>AB128/180</f>
        <v>0</v>
      </c>
      <c r="AD128" s="66"/>
    </row>
    <row r="129" spans="1:30" ht="25.5" x14ac:dyDescent="0.2">
      <c r="A129" s="71" t="s">
        <v>33</v>
      </c>
      <c r="B129" s="71"/>
      <c r="C129" s="71"/>
      <c r="D129" s="71"/>
      <c r="E129" s="71"/>
      <c r="F129" s="71"/>
      <c r="G129" s="71"/>
      <c r="H129" s="71"/>
      <c r="I129" s="71"/>
      <c r="J129" s="71"/>
      <c r="K129" s="71"/>
      <c r="L129" s="71"/>
      <c r="M129" s="71"/>
      <c r="N129" s="71"/>
      <c r="O129" s="66"/>
      <c r="P129" s="66"/>
      <c r="Q129" s="71"/>
      <c r="R129" s="71"/>
      <c r="S129" s="71"/>
      <c r="T129" s="71"/>
      <c r="U129" s="71"/>
      <c r="V129" s="71"/>
      <c r="W129" s="71"/>
      <c r="X129" s="71"/>
      <c r="Y129" s="173"/>
      <c r="Z129" s="175"/>
      <c r="AA129" s="66"/>
      <c r="AB129" s="174" t="s">
        <v>78</v>
      </c>
      <c r="AC129" s="174">
        <v>8</v>
      </c>
      <c r="AD129" s="66"/>
    </row>
    <row r="130" spans="1:30" x14ac:dyDescent="0.2">
      <c r="A130" s="71">
        <f>COUNTIF(A10:G10,"8")</f>
        <v>0</v>
      </c>
      <c r="B130" s="71">
        <f>COUNTIF(A13:G13,"8")</f>
        <v>0</v>
      </c>
      <c r="C130" s="71">
        <f>COUNTIF(A16:G16,"8")</f>
        <v>0</v>
      </c>
      <c r="D130" s="71">
        <f>COUNTIF(A19:G19,"8")</f>
        <v>0</v>
      </c>
      <c r="E130" s="71">
        <f>COUNTIF(A22:G22,"8")</f>
        <v>0</v>
      </c>
      <c r="F130" s="71">
        <f>COUNTIF(A25:G25,"8")</f>
        <v>0</v>
      </c>
      <c r="G130" s="71">
        <f>COUNTIF(A28:G28,"8")</f>
        <v>0</v>
      </c>
      <c r="H130" s="71">
        <f>COUNTIF(A31:G31,"8")</f>
        <v>0</v>
      </c>
      <c r="I130" s="71">
        <f>COUNTIF(A34:G34,"8")</f>
        <v>0</v>
      </c>
      <c r="J130" s="71">
        <f>COUNTIF(A37:G37,"8")</f>
        <v>0</v>
      </c>
      <c r="K130" s="71">
        <f>COUNTIF(A40:G40,"8")</f>
        <v>0</v>
      </c>
      <c r="L130" s="71">
        <f>COUNTIF(A43:G43,"8")</f>
        <v>0</v>
      </c>
      <c r="M130" s="71">
        <f>COUNTIF(A46:G46,"8")</f>
        <v>0</v>
      </c>
      <c r="N130" s="71">
        <f>COUNTIF(A49:G49,"8")</f>
        <v>0</v>
      </c>
      <c r="O130" s="71">
        <f>COUNTIF($A$52:$G$52,"8")</f>
        <v>0</v>
      </c>
      <c r="P130" s="71">
        <f>COUNTIF($A$55:$G$55,"8")</f>
        <v>0</v>
      </c>
      <c r="Q130" s="71">
        <f>COUNTIF($A$58:$G$58,"8")</f>
        <v>0</v>
      </c>
      <c r="R130" s="71">
        <f>COUNTIF($A$61:$G$61,"8")</f>
        <v>0</v>
      </c>
      <c r="S130" s="71">
        <f>COUNTIF($A$64:$G$64,"8")</f>
        <v>0</v>
      </c>
      <c r="T130" s="71">
        <f>COUNTIF($A$67:$G$67,"8")</f>
        <v>0</v>
      </c>
      <c r="U130" s="71">
        <f>COUNTIF($A$70:$G$70,"8")</f>
        <v>0</v>
      </c>
      <c r="V130" s="71">
        <f>COUNTIF($A$73:$G$73,"8")</f>
        <v>0</v>
      </c>
      <c r="W130" s="71">
        <f>COUNTIF($A$76:$G$76,"8")</f>
        <v>0</v>
      </c>
      <c r="X130" s="71">
        <f>COUNTIF($A$79:$G$79,"8")</f>
        <v>0</v>
      </c>
      <c r="Y130" s="71">
        <f>COUNTIF($A$82:$G$82,"8")</f>
        <v>0</v>
      </c>
      <c r="Z130" s="71">
        <f>COUNTIF($A$85:$G$85,"8")</f>
        <v>0</v>
      </c>
      <c r="AA130" s="71">
        <f>COUNTIF($A$88:$G$88,"8")</f>
        <v>0</v>
      </c>
      <c r="AB130" s="173">
        <f>SUM(A130:AA130)</f>
        <v>0</v>
      </c>
      <c r="AC130" s="175">
        <f>AB130/180</f>
        <v>0</v>
      </c>
      <c r="AD130" s="66"/>
    </row>
    <row r="131" spans="1:30" ht="25.5" x14ac:dyDescent="0.2">
      <c r="A131" s="71" t="s">
        <v>34</v>
      </c>
      <c r="B131" s="71"/>
      <c r="C131" s="71"/>
      <c r="D131" s="71"/>
      <c r="E131" s="71"/>
      <c r="F131" s="71"/>
      <c r="G131" s="71"/>
      <c r="H131" s="71"/>
      <c r="I131" s="71"/>
      <c r="J131" s="71"/>
      <c r="K131" s="71"/>
      <c r="L131" s="71"/>
      <c r="M131" s="71"/>
      <c r="N131" s="71"/>
      <c r="O131" s="66"/>
      <c r="P131" s="66"/>
      <c r="Q131" s="71"/>
      <c r="R131" s="71"/>
      <c r="S131" s="71"/>
      <c r="T131" s="71"/>
      <c r="U131" s="71"/>
      <c r="V131" s="71"/>
      <c r="W131" s="71"/>
      <c r="X131" s="71"/>
      <c r="Y131" s="173"/>
      <c r="Z131" s="175"/>
      <c r="AA131" s="66"/>
      <c r="AB131" s="174" t="s">
        <v>79</v>
      </c>
      <c r="AC131" s="174">
        <v>9</v>
      </c>
      <c r="AD131" s="66"/>
    </row>
    <row r="132" spans="1:30" x14ac:dyDescent="0.2">
      <c r="A132" s="71">
        <f>COUNTIF(A10:G10,"9")</f>
        <v>0</v>
      </c>
      <c r="B132" s="71">
        <f>COUNTIF(A13:G13,"9")</f>
        <v>0</v>
      </c>
      <c r="C132" s="71">
        <f>COUNTIF(A16:G16,"9")</f>
        <v>0</v>
      </c>
      <c r="D132" s="71">
        <f>COUNTIF(A19:G19,"9")</f>
        <v>0</v>
      </c>
      <c r="E132" s="71">
        <f>COUNTIF(A22:G22,"9")</f>
        <v>0</v>
      </c>
      <c r="F132" s="71">
        <f>COUNTIF(A25:G25,"9")</f>
        <v>0</v>
      </c>
      <c r="G132" s="71">
        <f>COUNTIF(A28:G28,"9")</f>
        <v>0</v>
      </c>
      <c r="H132" s="71">
        <f>COUNTIF(A31:G31,"9")</f>
        <v>0</v>
      </c>
      <c r="I132" s="71">
        <f>COUNTIF(A34:G34,"9")</f>
        <v>0</v>
      </c>
      <c r="J132" s="71">
        <f>COUNTIF(A37:G37,"9")</f>
        <v>0</v>
      </c>
      <c r="K132" s="71">
        <f>COUNTIF(A40:G40,"9")</f>
        <v>0</v>
      </c>
      <c r="L132" s="71">
        <f>COUNTIF(A43:G43,"9")</f>
        <v>0</v>
      </c>
      <c r="M132" s="71">
        <f>COUNTIF(A46:G46,"9")</f>
        <v>0</v>
      </c>
      <c r="N132" s="71">
        <f>COUNTIF(A49:G49,"9")</f>
        <v>0</v>
      </c>
      <c r="O132" s="71">
        <f>COUNTIF($A$52:$G$52,"9")</f>
        <v>0</v>
      </c>
      <c r="P132" s="71">
        <f>COUNTIF($A$55:$G$55,"9")</f>
        <v>0</v>
      </c>
      <c r="Q132" s="71">
        <f>COUNTIF($A$58:$G$58,"9")</f>
        <v>0</v>
      </c>
      <c r="R132" s="71">
        <f>COUNTIF($A$61:$G$61,"9")</f>
        <v>0</v>
      </c>
      <c r="S132" s="71">
        <f>COUNTIF($A$64:$G$64,"9")</f>
        <v>0</v>
      </c>
      <c r="T132" s="71">
        <f>COUNTIF($A$67:$G$67,"9")</f>
        <v>0</v>
      </c>
      <c r="U132" s="71">
        <f>COUNTIF($A$70:$G$70,"9")</f>
        <v>0</v>
      </c>
      <c r="V132" s="71">
        <f>COUNTIF($A$73:$G$73,"9")</f>
        <v>0</v>
      </c>
      <c r="W132" s="71">
        <f>COUNTIF($A$76:$G$76,"9")</f>
        <v>0</v>
      </c>
      <c r="X132" s="71">
        <f>COUNTIF($A$79:$G$79,"9")</f>
        <v>0</v>
      </c>
      <c r="Y132" s="71">
        <f>COUNTIF($A$82:$G$82,"9")</f>
        <v>0</v>
      </c>
      <c r="Z132" s="71">
        <f>COUNTIF($A$85:$G$85,"9")</f>
        <v>0</v>
      </c>
      <c r="AA132" s="71">
        <f>COUNTIF($A$88:$G$88,"9")</f>
        <v>0</v>
      </c>
      <c r="AB132" s="173">
        <f>SUM(A132:AA132)</f>
        <v>0</v>
      </c>
      <c r="AC132" s="175">
        <f>AB132/180</f>
        <v>0</v>
      </c>
      <c r="AD132" s="66"/>
    </row>
    <row r="133" spans="1:30" ht="38.25" x14ac:dyDescent="0.2">
      <c r="A133" s="71" t="s">
        <v>35</v>
      </c>
      <c r="B133" s="71"/>
      <c r="C133" s="71"/>
      <c r="D133" s="71"/>
      <c r="E133" s="71"/>
      <c r="F133" s="71"/>
      <c r="G133" s="71"/>
      <c r="H133" s="71"/>
      <c r="I133" s="71"/>
      <c r="J133" s="71"/>
      <c r="K133" s="71"/>
      <c r="L133" s="71"/>
      <c r="M133" s="71"/>
      <c r="N133" s="71"/>
      <c r="O133" s="66"/>
      <c r="P133" s="66"/>
      <c r="Q133" s="71"/>
      <c r="R133" s="71"/>
      <c r="S133" s="71"/>
      <c r="T133" s="71"/>
      <c r="U133" s="71"/>
      <c r="V133" s="71"/>
      <c r="W133" s="71"/>
      <c r="X133" s="71"/>
      <c r="Y133" s="173"/>
      <c r="Z133" s="175"/>
      <c r="AA133" s="66"/>
      <c r="AB133" s="174" t="s">
        <v>80</v>
      </c>
      <c r="AC133" s="174">
        <v>10</v>
      </c>
      <c r="AD133" s="66"/>
    </row>
    <row r="134" spans="1:30" x14ac:dyDescent="0.2">
      <c r="A134" s="71">
        <f>COUNTIF(A10:G10,"10")</f>
        <v>0</v>
      </c>
      <c r="B134" s="71">
        <f>COUNTIF(A13:G13,"10")</f>
        <v>0</v>
      </c>
      <c r="C134" s="71">
        <f>COUNTIF(A16:G16,"10")</f>
        <v>0</v>
      </c>
      <c r="D134" s="71">
        <f>COUNTIF(A19:G19,"10")</f>
        <v>0</v>
      </c>
      <c r="E134" s="71">
        <f>COUNTIF(A22:G22,"10")</f>
        <v>0</v>
      </c>
      <c r="F134" s="71">
        <f>COUNTIF(A25:G25,"10")</f>
        <v>0</v>
      </c>
      <c r="G134" s="71">
        <f>COUNTIF(A28:G28,"10")</f>
        <v>0</v>
      </c>
      <c r="H134" s="71">
        <f>COUNTIF(A31:G31,"10")</f>
        <v>0</v>
      </c>
      <c r="I134" s="71">
        <f>COUNTIF(A34:G34,"10")</f>
        <v>0</v>
      </c>
      <c r="J134" s="71">
        <f>COUNTIF(A37:G37,"10")</f>
        <v>0</v>
      </c>
      <c r="K134" s="71">
        <f>COUNTIF(A40:G40,"10")</f>
        <v>0</v>
      </c>
      <c r="L134" s="71">
        <f>COUNTIF(A43:G43,"10")</f>
        <v>0</v>
      </c>
      <c r="M134" s="71">
        <f>COUNTIF(A46:G46,"10")</f>
        <v>0</v>
      </c>
      <c r="N134" s="71">
        <f>COUNTIF(A49:G49,"10")</f>
        <v>0</v>
      </c>
      <c r="O134" s="71">
        <f>COUNTIF($A$52:$G$52,"10")</f>
        <v>0</v>
      </c>
      <c r="P134" s="71">
        <f>COUNTIF($A$55:$G$55,"10")</f>
        <v>0</v>
      </c>
      <c r="Q134" s="71">
        <f>COUNTIF($A$58:$G$58,"10")</f>
        <v>0</v>
      </c>
      <c r="R134" s="71">
        <f>COUNTIF($A$61:$G$61,"10")</f>
        <v>0</v>
      </c>
      <c r="S134" s="71">
        <f>COUNTIF($A$64:$G$64,"10")</f>
        <v>0</v>
      </c>
      <c r="T134" s="71">
        <f>COUNTIF($A$67:$G$67,"10")</f>
        <v>0</v>
      </c>
      <c r="U134" s="71">
        <f>COUNTIF($A$70:$G$70,"10")</f>
        <v>0</v>
      </c>
      <c r="V134" s="71">
        <f>COUNTIF($A$73:$G$73,"10")</f>
        <v>0</v>
      </c>
      <c r="W134" s="71">
        <f>COUNTIF($A$76:$G$76,"10")</f>
        <v>0</v>
      </c>
      <c r="X134" s="71">
        <f>COUNTIF($A$79:$G$79,"10")</f>
        <v>0</v>
      </c>
      <c r="Y134" s="71">
        <f>COUNTIF($A$82:$G$82,"10")</f>
        <v>0</v>
      </c>
      <c r="Z134" s="71">
        <f>COUNTIF($A$85:$G$85,"10")</f>
        <v>0</v>
      </c>
      <c r="AA134" s="71">
        <f>COUNTIF($A$88:$G$88,"10")</f>
        <v>0</v>
      </c>
      <c r="AB134" s="173">
        <f>SUM(A134:AA134)</f>
        <v>0</v>
      </c>
      <c r="AC134" s="175">
        <f>AB134/180</f>
        <v>0</v>
      </c>
      <c r="AD134" s="66"/>
    </row>
    <row r="135" spans="1:30" ht="38.25" x14ac:dyDescent="0.2">
      <c r="A135" s="71" t="s">
        <v>36</v>
      </c>
      <c r="B135" s="71"/>
      <c r="C135" s="71"/>
      <c r="D135" s="71"/>
      <c r="E135" s="71"/>
      <c r="F135" s="71"/>
      <c r="G135" s="71"/>
      <c r="H135" s="71"/>
      <c r="I135" s="71"/>
      <c r="J135" s="71"/>
      <c r="K135" s="71"/>
      <c r="L135" s="71"/>
      <c r="M135" s="71"/>
      <c r="N135" s="71"/>
      <c r="O135" s="66"/>
      <c r="P135" s="66"/>
      <c r="Q135" s="71"/>
      <c r="R135" s="71"/>
      <c r="S135" s="71"/>
      <c r="T135" s="71"/>
      <c r="U135" s="71"/>
      <c r="V135" s="71"/>
      <c r="W135" s="71"/>
      <c r="X135" s="71"/>
      <c r="Y135" s="173"/>
      <c r="Z135" s="175"/>
      <c r="AA135" s="66"/>
      <c r="AB135" s="174" t="s">
        <v>81</v>
      </c>
      <c r="AC135" s="174">
        <v>11</v>
      </c>
      <c r="AD135" s="66"/>
    </row>
    <row r="136" spans="1:30" x14ac:dyDescent="0.2">
      <c r="A136" s="71">
        <f>COUNTIF(A10:G10,"11")</f>
        <v>0</v>
      </c>
      <c r="B136" s="71">
        <f>COUNTIF(A13:G13,"11")</f>
        <v>0</v>
      </c>
      <c r="C136" s="71">
        <f>COUNTIF(A16:G16,"11")</f>
        <v>0</v>
      </c>
      <c r="D136" s="71">
        <f>COUNTIF(A19:G19,"11")</f>
        <v>0</v>
      </c>
      <c r="E136" s="71">
        <f>COUNTIF(A22:G22,"11")</f>
        <v>0</v>
      </c>
      <c r="F136" s="71">
        <f>COUNTIF(A25:G25,"11")</f>
        <v>0</v>
      </c>
      <c r="G136" s="71">
        <f>COUNTIF(A28:G28,"11")</f>
        <v>0</v>
      </c>
      <c r="H136" s="71">
        <f>COUNTIF(A31:G31,"11")</f>
        <v>0</v>
      </c>
      <c r="I136" s="71">
        <f>COUNTIF(A34:G34,"11")</f>
        <v>0</v>
      </c>
      <c r="J136" s="71">
        <f>COUNTIF(A37:G37,"11")</f>
        <v>0</v>
      </c>
      <c r="K136" s="71">
        <f>COUNTIF(A40:G40,"11")</f>
        <v>0</v>
      </c>
      <c r="L136" s="71">
        <f>COUNTIF(A43:G43,"11")</f>
        <v>0</v>
      </c>
      <c r="M136" s="71">
        <f>COUNTIF(A46:G46,"11")</f>
        <v>0</v>
      </c>
      <c r="N136" s="71">
        <f>COUNTIF(A49:G49,"11")</f>
        <v>0</v>
      </c>
      <c r="O136" s="71">
        <f>COUNTIF($A$52:$G$52,"11")</f>
        <v>0</v>
      </c>
      <c r="P136" s="71">
        <f>COUNTIF($A$55:$G$55,"11")</f>
        <v>0</v>
      </c>
      <c r="Q136" s="71">
        <f>COUNTIF($A$58:$G$58,"11")</f>
        <v>0</v>
      </c>
      <c r="R136" s="71">
        <f>COUNTIF($A$61:$G$61,"11")</f>
        <v>0</v>
      </c>
      <c r="S136" s="71">
        <f>COUNTIF($A$64:$G$64,"11")</f>
        <v>0</v>
      </c>
      <c r="T136" s="71">
        <f>COUNTIF($A$67:$G$67,"11")</f>
        <v>0</v>
      </c>
      <c r="U136" s="71">
        <f>COUNTIF($A$70:$G$70,"11")</f>
        <v>0</v>
      </c>
      <c r="V136" s="71">
        <f>COUNTIF($A$73:$G$73,"11")</f>
        <v>0</v>
      </c>
      <c r="W136" s="71">
        <f>COUNTIF($A$76:$G$76,"11")</f>
        <v>0</v>
      </c>
      <c r="X136" s="71">
        <f>COUNTIF($A$79:$G$79,"11")</f>
        <v>0</v>
      </c>
      <c r="Y136" s="71">
        <f>COUNTIF($A$82:$G$82,"11")</f>
        <v>0</v>
      </c>
      <c r="Z136" s="71">
        <f>COUNTIF($A$85:$G$85,"11")</f>
        <v>0</v>
      </c>
      <c r="AA136" s="71">
        <f>COUNTIF($A$88:$G$88,"11")</f>
        <v>0</v>
      </c>
      <c r="AB136" s="173">
        <f>SUM(A136:AA136)</f>
        <v>0</v>
      </c>
      <c r="AC136" s="175">
        <f>AB136/180</f>
        <v>0</v>
      </c>
      <c r="AD136" s="66"/>
    </row>
    <row r="137" spans="1:30" ht="38.25" x14ac:dyDescent="0.2">
      <c r="A137" s="71" t="s">
        <v>44</v>
      </c>
      <c r="B137" s="71"/>
      <c r="C137" s="71"/>
      <c r="D137" s="71"/>
      <c r="E137" s="71"/>
      <c r="F137" s="71"/>
      <c r="G137" s="71"/>
      <c r="H137" s="71"/>
      <c r="I137" s="71"/>
      <c r="J137" s="71"/>
      <c r="K137" s="71"/>
      <c r="L137" s="71"/>
      <c r="M137" s="71"/>
      <c r="N137" s="71"/>
      <c r="O137" s="66"/>
      <c r="P137" s="66"/>
      <c r="Q137" s="71"/>
      <c r="R137" s="71"/>
      <c r="S137" s="71"/>
      <c r="T137" s="71"/>
      <c r="U137" s="71"/>
      <c r="V137" s="71"/>
      <c r="W137" s="71"/>
      <c r="X137" s="71"/>
      <c r="Y137" s="173"/>
      <c r="Z137" s="175"/>
      <c r="AA137" s="66"/>
      <c r="AB137" s="174" t="s">
        <v>82</v>
      </c>
      <c r="AC137" s="174">
        <v>12</v>
      </c>
      <c r="AD137" s="66"/>
    </row>
    <row r="138" spans="1:30" x14ac:dyDescent="0.2">
      <c r="A138" s="71">
        <f>COUNTIF(A10:G10,"12")</f>
        <v>0</v>
      </c>
      <c r="B138" s="71">
        <f>COUNTIF(A13:G13,"12")</f>
        <v>0</v>
      </c>
      <c r="C138" s="71">
        <f>COUNTIF(A16:G16,"12")</f>
        <v>0</v>
      </c>
      <c r="D138" s="71">
        <f>COUNTIF(A19:G19,"12")</f>
        <v>0</v>
      </c>
      <c r="E138" s="71">
        <f>COUNTIF(A22:G22,"12")</f>
        <v>0</v>
      </c>
      <c r="F138" s="71">
        <f>COUNTIF(A25:G25,"12")</f>
        <v>0</v>
      </c>
      <c r="G138" s="71">
        <f>COUNTIF(A28:G28,"12")</f>
        <v>0</v>
      </c>
      <c r="H138" s="71">
        <f>COUNTIF(A31:G31,"12")</f>
        <v>0</v>
      </c>
      <c r="I138" s="71">
        <f>COUNTIF(A34:G34,"12")</f>
        <v>0</v>
      </c>
      <c r="J138" s="71">
        <f>COUNTIF(A37:G37,"12")</f>
        <v>0</v>
      </c>
      <c r="K138" s="71">
        <f>COUNTIF(A40:G40,"12")</f>
        <v>0</v>
      </c>
      <c r="L138" s="71">
        <f>COUNTIF(A43:G43,"12")</f>
        <v>0</v>
      </c>
      <c r="M138" s="71">
        <f>COUNTIF(A46:G46,"12")</f>
        <v>0</v>
      </c>
      <c r="N138" s="71">
        <f>COUNTIF(A49:G49,"12")</f>
        <v>0</v>
      </c>
      <c r="O138" s="71">
        <f>COUNTIF($A$52:$G$52,"12")</f>
        <v>0</v>
      </c>
      <c r="P138" s="71">
        <f>COUNTIF($A$55:$G$55,"12")</f>
        <v>0</v>
      </c>
      <c r="Q138" s="71">
        <f>COUNTIF($A$58:$G$58,"12")</f>
        <v>0</v>
      </c>
      <c r="R138" s="71">
        <f>COUNTIF($A$61:$G$61,"12")</f>
        <v>0</v>
      </c>
      <c r="S138" s="71">
        <f>COUNTIF($A$64:$G$64,"12")</f>
        <v>0</v>
      </c>
      <c r="T138" s="71">
        <f>COUNTIF($A$67:$G$67,"12")</f>
        <v>0</v>
      </c>
      <c r="U138" s="71">
        <f>COUNTIF($A$70:$G$70,"12")</f>
        <v>0</v>
      </c>
      <c r="V138" s="71">
        <f>COUNTIF($A$73:$G$73,"12")</f>
        <v>0</v>
      </c>
      <c r="W138" s="71">
        <f>COUNTIF($A$76:$G$76,"12")</f>
        <v>0</v>
      </c>
      <c r="X138" s="71">
        <f>COUNTIF($A$79:$G$79,"12")</f>
        <v>0</v>
      </c>
      <c r="Y138" s="71">
        <f>COUNTIF($A$82:$G$82,"12")</f>
        <v>0</v>
      </c>
      <c r="Z138" s="71">
        <f>COUNTIF($A$85:$G$85,"12")</f>
        <v>0</v>
      </c>
      <c r="AA138" s="71">
        <f>COUNTIF($A$88:$G$88,"12")</f>
        <v>0</v>
      </c>
      <c r="AB138" s="173">
        <f>SUM(A138:AA138)</f>
        <v>0</v>
      </c>
      <c r="AC138" s="175">
        <f>AB138/180</f>
        <v>0</v>
      </c>
      <c r="AD138" s="66"/>
    </row>
    <row r="139" spans="1:30" ht="38.25" x14ac:dyDescent="0.2">
      <c r="A139" s="71" t="s">
        <v>45</v>
      </c>
      <c r="B139" s="71"/>
      <c r="C139" s="71"/>
      <c r="D139" s="71"/>
      <c r="E139" s="71"/>
      <c r="F139" s="71"/>
      <c r="G139" s="71"/>
      <c r="H139" s="71"/>
      <c r="I139" s="71"/>
      <c r="J139" s="71"/>
      <c r="K139" s="71"/>
      <c r="L139" s="71"/>
      <c r="M139" s="71"/>
      <c r="N139" s="71"/>
      <c r="O139" s="66"/>
      <c r="P139" s="66"/>
      <c r="Q139" s="71"/>
      <c r="R139" s="71"/>
      <c r="S139" s="71"/>
      <c r="T139" s="71"/>
      <c r="U139" s="71"/>
      <c r="V139" s="71"/>
      <c r="W139" s="71"/>
      <c r="X139" s="71"/>
      <c r="Y139" s="173"/>
      <c r="Z139" s="175"/>
      <c r="AA139" s="66"/>
      <c r="AB139" s="174" t="s">
        <v>83</v>
      </c>
      <c r="AC139" s="174">
        <v>13</v>
      </c>
      <c r="AD139" s="66"/>
    </row>
    <row r="140" spans="1:30" x14ac:dyDescent="0.2">
      <c r="A140" s="71">
        <f>COUNTIF(A10:G10,"13")</f>
        <v>0</v>
      </c>
      <c r="B140" s="71">
        <f>COUNTIF(A13:G13,"13")</f>
        <v>0</v>
      </c>
      <c r="C140" s="71">
        <f>COUNTIF(A16:G16,"13")</f>
        <v>0</v>
      </c>
      <c r="D140" s="71">
        <f>COUNTIF(A19:G19,"13")</f>
        <v>0</v>
      </c>
      <c r="E140" s="71">
        <f>COUNTIF(A22:G22,"13")</f>
        <v>0</v>
      </c>
      <c r="F140" s="71">
        <f>COUNTIF(A25:G25,"13")</f>
        <v>0</v>
      </c>
      <c r="G140" s="71">
        <f>COUNTIF(A28:G28,"13")</f>
        <v>0</v>
      </c>
      <c r="H140" s="71">
        <f>COUNTIF(A31:G31,"13")</f>
        <v>0</v>
      </c>
      <c r="I140" s="71">
        <f>COUNTIF(A34:G34,"13")</f>
        <v>0</v>
      </c>
      <c r="J140" s="71">
        <f>COUNTIF(A37:G37,"13")</f>
        <v>0</v>
      </c>
      <c r="K140" s="71">
        <f>COUNTIF(A40:G40,"13")</f>
        <v>0</v>
      </c>
      <c r="L140" s="71">
        <f>COUNTIF(A43:G43,"13")</f>
        <v>0</v>
      </c>
      <c r="M140" s="71">
        <f>COUNTIF(A46:G46,"13")</f>
        <v>0</v>
      </c>
      <c r="N140" s="71">
        <f>COUNTIF(A49:G49,"13")</f>
        <v>0</v>
      </c>
      <c r="O140" s="71">
        <f>COUNTIF($A$52:$G$52,"13")</f>
        <v>0</v>
      </c>
      <c r="P140" s="71">
        <f>COUNTIF($A$55:$G$55,"13")</f>
        <v>0</v>
      </c>
      <c r="Q140" s="71">
        <f>COUNTIF($A$58:$G$58,"13")</f>
        <v>0</v>
      </c>
      <c r="R140" s="71">
        <f>COUNTIF($A$61:$G$61,"13")</f>
        <v>0</v>
      </c>
      <c r="S140" s="71">
        <f>COUNTIF($A$64:$G$64,"13")</f>
        <v>0</v>
      </c>
      <c r="T140" s="71">
        <f>COUNTIF($A$67:$G$67,"13")</f>
        <v>0</v>
      </c>
      <c r="U140" s="71">
        <f>COUNTIF($A$70:$G$70,"13")</f>
        <v>0</v>
      </c>
      <c r="V140" s="71">
        <f>COUNTIF($A$73:$G$73,"13")</f>
        <v>0</v>
      </c>
      <c r="W140" s="71">
        <f>COUNTIF($A$76:$G$76,"13")</f>
        <v>0</v>
      </c>
      <c r="X140" s="71">
        <f>COUNTIF($A$79:$G$79,"13")</f>
        <v>0</v>
      </c>
      <c r="Y140" s="71">
        <f>COUNTIF($A$82:$G$82,"13")</f>
        <v>0</v>
      </c>
      <c r="Z140" s="71">
        <f>COUNTIF($A$85:$G$85,"13")</f>
        <v>0</v>
      </c>
      <c r="AA140" s="71">
        <f>COUNTIF($A$88:$G$88,"13")</f>
        <v>0</v>
      </c>
      <c r="AB140" s="173">
        <f>SUM(A140:AA140)</f>
        <v>0</v>
      </c>
      <c r="AC140" s="175">
        <f>AB140/180</f>
        <v>0</v>
      </c>
      <c r="AD140" s="66"/>
    </row>
    <row r="141" spans="1:30" ht="38.25" x14ac:dyDescent="0.2">
      <c r="A141" s="71" t="s">
        <v>46</v>
      </c>
      <c r="B141" s="71"/>
      <c r="C141" s="71"/>
      <c r="D141" s="71"/>
      <c r="E141" s="71"/>
      <c r="F141" s="71"/>
      <c r="G141" s="71"/>
      <c r="H141" s="71"/>
      <c r="I141" s="71"/>
      <c r="J141" s="71"/>
      <c r="K141" s="71"/>
      <c r="L141" s="71"/>
      <c r="M141" s="71"/>
      <c r="N141" s="71"/>
      <c r="O141" s="66"/>
      <c r="P141" s="66"/>
      <c r="Q141" s="71"/>
      <c r="R141" s="71"/>
      <c r="S141" s="71"/>
      <c r="T141" s="71"/>
      <c r="U141" s="71"/>
      <c r="V141" s="71"/>
      <c r="W141" s="71"/>
      <c r="X141" s="71"/>
      <c r="Y141" s="173"/>
      <c r="Z141" s="175"/>
      <c r="AA141" s="66"/>
      <c r="AB141" s="174" t="s">
        <v>84</v>
      </c>
      <c r="AC141" s="174">
        <v>14</v>
      </c>
      <c r="AD141" s="66"/>
    </row>
    <row r="142" spans="1:30" x14ac:dyDescent="0.2">
      <c r="A142" s="71">
        <f>COUNTIF(A10:G10,"14")</f>
        <v>0</v>
      </c>
      <c r="B142" s="71">
        <f>COUNTIF(A13:G13,"14")</f>
        <v>0</v>
      </c>
      <c r="C142" s="71">
        <f>COUNTIF(A16:G16,"14")</f>
        <v>0</v>
      </c>
      <c r="D142" s="71">
        <f>COUNTIF(A19:G19,"14")</f>
        <v>0</v>
      </c>
      <c r="E142" s="71">
        <f>COUNTIF(A22:G22,"14")</f>
        <v>0</v>
      </c>
      <c r="F142" s="71">
        <f>COUNTIF(A25:G25,"14")</f>
        <v>0</v>
      </c>
      <c r="G142" s="71">
        <f>COUNTIF(A28:G28,"14")</f>
        <v>0</v>
      </c>
      <c r="H142" s="71">
        <f>COUNTIF(A31:G31,"14")</f>
        <v>0</v>
      </c>
      <c r="I142" s="71">
        <f>COUNTIF(A34:G34,"14")</f>
        <v>0</v>
      </c>
      <c r="J142" s="71">
        <f>COUNTIF(A37:G37,"14")</f>
        <v>0</v>
      </c>
      <c r="K142" s="71">
        <f>COUNTIF(A40:G40,"14")</f>
        <v>0</v>
      </c>
      <c r="L142" s="71">
        <f>COUNTIF(A43:G43,"14")</f>
        <v>0</v>
      </c>
      <c r="M142" s="71">
        <f>COUNTIF(A46:G46,"14")</f>
        <v>0</v>
      </c>
      <c r="N142" s="71">
        <f>COUNTIF(A49:G49,"14")</f>
        <v>0</v>
      </c>
      <c r="O142" s="71">
        <f>COUNTIF($A$52:$G$52,"14")</f>
        <v>0</v>
      </c>
      <c r="P142" s="71">
        <f>COUNTIF($A$55:$G$55,"14")</f>
        <v>0</v>
      </c>
      <c r="Q142" s="71">
        <f>COUNTIF($A$58:$G$58,"14")</f>
        <v>0</v>
      </c>
      <c r="R142" s="71">
        <f>COUNTIF($A$61:$G$61,"14")</f>
        <v>0</v>
      </c>
      <c r="S142" s="71">
        <f>COUNTIF($A$64:$G$64,"14")</f>
        <v>0</v>
      </c>
      <c r="T142" s="71">
        <f>COUNTIF($A$67:$G$67,"14")</f>
        <v>0</v>
      </c>
      <c r="U142" s="71">
        <f>COUNTIF($A$70:$G$70,"14")</f>
        <v>0</v>
      </c>
      <c r="V142" s="71">
        <f>COUNTIF($A$73:$G$73,"14")</f>
        <v>0</v>
      </c>
      <c r="W142" s="71">
        <f>COUNTIF($A$76:$G$76,"14")</f>
        <v>0</v>
      </c>
      <c r="X142" s="71">
        <f>COUNTIF($A$79:$G$79,"14")</f>
        <v>0</v>
      </c>
      <c r="Y142" s="71">
        <f>COUNTIF($A$82:$G$82,"14")</f>
        <v>0</v>
      </c>
      <c r="Z142" s="71">
        <f>COUNTIF($A$85:$G$85,"14")</f>
        <v>0</v>
      </c>
      <c r="AA142" s="71">
        <f>COUNTIF($A$88:$G$88,"14")</f>
        <v>0</v>
      </c>
      <c r="AB142" s="173">
        <f>SUM(A142:AA142)</f>
        <v>0</v>
      </c>
      <c r="AC142" s="175">
        <f>AB142/180</f>
        <v>0</v>
      </c>
      <c r="AD142" s="66"/>
    </row>
    <row r="143" spans="1:30" ht="38.25" x14ac:dyDescent="0.2">
      <c r="A143" s="71" t="s">
        <v>47</v>
      </c>
      <c r="B143" s="71"/>
      <c r="C143" s="71"/>
      <c r="D143" s="71"/>
      <c r="E143" s="71"/>
      <c r="F143" s="71"/>
      <c r="G143" s="71"/>
      <c r="H143" s="71"/>
      <c r="I143" s="71"/>
      <c r="J143" s="71"/>
      <c r="K143" s="71"/>
      <c r="L143" s="71"/>
      <c r="M143" s="71"/>
      <c r="N143" s="71"/>
      <c r="O143" s="66"/>
      <c r="P143" s="66"/>
      <c r="Q143" s="71"/>
      <c r="R143" s="71"/>
      <c r="S143" s="71"/>
      <c r="T143" s="71"/>
      <c r="U143" s="71"/>
      <c r="V143" s="71"/>
      <c r="W143" s="71"/>
      <c r="X143" s="71"/>
      <c r="Y143" s="173"/>
      <c r="Z143" s="175"/>
      <c r="AA143" s="66"/>
      <c r="AB143" s="174" t="s">
        <v>85</v>
      </c>
      <c r="AC143" s="174">
        <v>15</v>
      </c>
      <c r="AD143" s="66"/>
    </row>
    <row r="144" spans="1:30" x14ac:dyDescent="0.2">
      <c r="A144" s="71">
        <f>COUNTIF(A10:G10,"15")</f>
        <v>0</v>
      </c>
      <c r="B144" s="71">
        <f>COUNTIF(A13:G13,"15")</f>
        <v>0</v>
      </c>
      <c r="C144" s="71">
        <f>COUNTIF(A16:G16,"15")</f>
        <v>0</v>
      </c>
      <c r="D144" s="71">
        <f>COUNTIF(A19:G19,"15")</f>
        <v>0</v>
      </c>
      <c r="E144" s="71">
        <f>COUNTIF(A22:G22,"15")</f>
        <v>0</v>
      </c>
      <c r="F144" s="71">
        <f>COUNTIF(A25:G25,"15")</f>
        <v>0</v>
      </c>
      <c r="G144" s="71">
        <f>COUNTIF(A28:G28,"15")</f>
        <v>0</v>
      </c>
      <c r="H144" s="71">
        <f>COUNTIF(A31:G31,"15")</f>
        <v>0</v>
      </c>
      <c r="I144" s="71">
        <f>COUNTIF(A34:G34,"15")</f>
        <v>0</v>
      </c>
      <c r="J144" s="71">
        <f>COUNTIF(A37:G37,"15")</f>
        <v>0</v>
      </c>
      <c r="K144" s="71">
        <f>COUNTIF(A40:G40,"15")</f>
        <v>0</v>
      </c>
      <c r="L144" s="71">
        <f>COUNTIF(A43:G43,"15")</f>
        <v>0</v>
      </c>
      <c r="M144" s="71">
        <f>COUNTIF(A46:G46,"15")</f>
        <v>0</v>
      </c>
      <c r="N144" s="71">
        <f>COUNTIF(A49:G49,"15")</f>
        <v>0</v>
      </c>
      <c r="O144" s="71">
        <f>COUNTIF($A$52:$G$52,"15")</f>
        <v>0</v>
      </c>
      <c r="P144" s="71">
        <f>COUNTIF($A$55:$G$55,"15")</f>
        <v>0</v>
      </c>
      <c r="Q144" s="71">
        <f>COUNTIF($A$58:$G$58,"15")</f>
        <v>0</v>
      </c>
      <c r="R144" s="71">
        <f>COUNTIF($A$61:$G$61,"15")</f>
        <v>0</v>
      </c>
      <c r="S144" s="71">
        <f>COUNTIF($A$64:$G$64,"15")</f>
        <v>0</v>
      </c>
      <c r="T144" s="71">
        <f>COUNTIF($A$67:$G$67,"15")</f>
        <v>0</v>
      </c>
      <c r="U144" s="71">
        <f>COUNTIF($A$70:$G$70,"15")</f>
        <v>0</v>
      </c>
      <c r="V144" s="71">
        <f>COUNTIF($A$73:$G$73,"15")</f>
        <v>0</v>
      </c>
      <c r="W144" s="71">
        <f>COUNTIF($A$76:$G$76,"15")</f>
        <v>0</v>
      </c>
      <c r="X144" s="71">
        <f>COUNTIF($A$79:$G$79,"15")</f>
        <v>0</v>
      </c>
      <c r="Y144" s="71">
        <f>COUNTIF($A$82:$G$82,"15")</f>
        <v>0</v>
      </c>
      <c r="Z144" s="71">
        <f>COUNTIF($A$85:$G$85,"15")</f>
        <v>0</v>
      </c>
      <c r="AA144" s="71">
        <f>COUNTIF($A$88:$G$88,"15")</f>
        <v>0</v>
      </c>
      <c r="AB144" s="173">
        <f>SUM(A144:AA144)</f>
        <v>0</v>
      </c>
      <c r="AC144" s="175">
        <f>AB144/180</f>
        <v>0</v>
      </c>
      <c r="AD144" s="66"/>
    </row>
    <row r="145" spans="1:30" ht="38.25" x14ac:dyDescent="0.2">
      <c r="A145" s="71" t="s">
        <v>48</v>
      </c>
      <c r="B145" s="71"/>
      <c r="C145" s="71"/>
      <c r="D145" s="71"/>
      <c r="E145" s="71"/>
      <c r="F145" s="71"/>
      <c r="G145" s="71"/>
      <c r="H145" s="71"/>
      <c r="I145" s="71"/>
      <c r="J145" s="71"/>
      <c r="K145" s="71"/>
      <c r="L145" s="71"/>
      <c r="M145" s="71"/>
      <c r="N145" s="71"/>
      <c r="O145" s="66"/>
      <c r="P145" s="66"/>
      <c r="Q145" s="71"/>
      <c r="R145" s="71"/>
      <c r="S145" s="71"/>
      <c r="T145" s="71"/>
      <c r="U145" s="71"/>
      <c r="V145" s="71"/>
      <c r="W145" s="71"/>
      <c r="X145" s="71"/>
      <c r="Y145" s="173"/>
      <c r="Z145" s="175"/>
      <c r="AA145" s="66"/>
      <c r="AB145" s="174" t="s">
        <v>86</v>
      </c>
      <c r="AC145" s="174">
        <v>16</v>
      </c>
      <c r="AD145" s="66"/>
    </row>
    <row r="146" spans="1:30" x14ac:dyDescent="0.2">
      <c r="A146" s="71">
        <f>COUNTIF(A10:G10,"16")</f>
        <v>0</v>
      </c>
      <c r="B146" s="71">
        <f>COUNTIF(A13:G13,"16")</f>
        <v>0</v>
      </c>
      <c r="C146" s="71">
        <f>COUNTIF(A16:G16,"16")</f>
        <v>0</v>
      </c>
      <c r="D146" s="71">
        <f>COUNTIF(A19:G19,"16")</f>
        <v>0</v>
      </c>
      <c r="E146" s="71">
        <f>COUNTIF(A22:G22,"16")</f>
        <v>0</v>
      </c>
      <c r="F146" s="71">
        <f>COUNTIF(A25:G25,"16")</f>
        <v>0</v>
      </c>
      <c r="G146" s="71">
        <f>COUNTIF(A28:G28,"16")</f>
        <v>0</v>
      </c>
      <c r="H146" s="71">
        <f>COUNTIF(A31:G31,"16")</f>
        <v>0</v>
      </c>
      <c r="I146" s="71">
        <f>COUNTIF(A34:G34,"16")</f>
        <v>0</v>
      </c>
      <c r="J146" s="71">
        <f>COUNTIF(A37:G37,"16")</f>
        <v>0</v>
      </c>
      <c r="K146" s="71">
        <f>COUNTIF(A40:G40,"16")</f>
        <v>0</v>
      </c>
      <c r="L146" s="71">
        <f>COUNTIF(A43:G43,"16")</f>
        <v>0</v>
      </c>
      <c r="M146" s="71">
        <f>COUNTIF(A46:G46,"16")</f>
        <v>0</v>
      </c>
      <c r="N146" s="71">
        <f>COUNTIF(A49:G49,"16")</f>
        <v>0</v>
      </c>
      <c r="O146" s="71">
        <f>COUNTIF($A$52:$G$52,"16")</f>
        <v>0</v>
      </c>
      <c r="P146" s="71">
        <f>COUNTIF($A$55:$G$55,"16")</f>
        <v>0</v>
      </c>
      <c r="Q146" s="71">
        <f>COUNTIF($A$58:$G$58,"16")</f>
        <v>0</v>
      </c>
      <c r="R146" s="71">
        <f>COUNTIF($A$61:$G$61,"16")</f>
        <v>0</v>
      </c>
      <c r="S146" s="71">
        <f>COUNTIF($A$64:$G$64,"16")</f>
        <v>0</v>
      </c>
      <c r="T146" s="71">
        <f>COUNTIF($A$67:$G$67,"16")</f>
        <v>0</v>
      </c>
      <c r="U146" s="71">
        <f>COUNTIF($A$70:$G$70,"16")</f>
        <v>0</v>
      </c>
      <c r="V146" s="71">
        <f>COUNTIF($A$73:$G$73,"16")</f>
        <v>0</v>
      </c>
      <c r="W146" s="71">
        <f>COUNTIF($A$76:$G$76,"16")</f>
        <v>0</v>
      </c>
      <c r="X146" s="71">
        <f>COUNTIF($A$79:$G$79,"16")</f>
        <v>0</v>
      </c>
      <c r="Y146" s="71">
        <f>COUNTIF($A$82:$G$82,"16")</f>
        <v>0</v>
      </c>
      <c r="Z146" s="71">
        <f>COUNTIF($A$85:$G$85,"16")</f>
        <v>0</v>
      </c>
      <c r="AA146" s="71">
        <f>COUNTIF($A$88:$G$88,"16")</f>
        <v>0</v>
      </c>
      <c r="AB146" s="173">
        <f>SUM(A146:AA146)</f>
        <v>0</v>
      </c>
      <c r="AC146" s="175">
        <f>AB146/180</f>
        <v>0</v>
      </c>
      <c r="AD146" s="66"/>
    </row>
    <row r="147" spans="1:30" ht="38.25" x14ac:dyDescent="0.2">
      <c r="A147" s="71" t="s">
        <v>49</v>
      </c>
      <c r="B147" s="71"/>
      <c r="C147" s="71"/>
      <c r="D147" s="71"/>
      <c r="E147" s="71"/>
      <c r="F147" s="71"/>
      <c r="G147" s="71"/>
      <c r="H147" s="71"/>
      <c r="I147" s="71"/>
      <c r="J147" s="71"/>
      <c r="K147" s="71"/>
      <c r="L147" s="71"/>
      <c r="M147" s="71"/>
      <c r="N147" s="71"/>
      <c r="O147" s="66"/>
      <c r="P147" s="66"/>
      <c r="Q147" s="71"/>
      <c r="R147" s="71"/>
      <c r="S147" s="71"/>
      <c r="T147" s="71"/>
      <c r="U147" s="71"/>
      <c r="V147" s="71"/>
      <c r="W147" s="71"/>
      <c r="X147" s="71"/>
      <c r="Y147" s="173"/>
      <c r="Z147" s="175"/>
      <c r="AA147" s="66"/>
      <c r="AB147" s="174" t="s">
        <v>87</v>
      </c>
      <c r="AC147" s="174">
        <v>17</v>
      </c>
      <c r="AD147" s="66"/>
    </row>
    <row r="148" spans="1:30" x14ac:dyDescent="0.2">
      <c r="A148" s="71">
        <f>COUNTIF(A10:G10,"17")</f>
        <v>0</v>
      </c>
      <c r="B148" s="71">
        <f>COUNTIF(A13:G13,"17")</f>
        <v>0</v>
      </c>
      <c r="C148" s="71">
        <f>COUNTIF(A16:G16,"17")</f>
        <v>0</v>
      </c>
      <c r="D148" s="71">
        <f>COUNTIF(A19:G19,"17")</f>
        <v>0</v>
      </c>
      <c r="E148" s="71">
        <f>COUNTIF(A22:G22,"17")</f>
        <v>0</v>
      </c>
      <c r="F148" s="71">
        <f>COUNTIF(A25:G25,"17")</f>
        <v>0</v>
      </c>
      <c r="G148" s="71">
        <f>COUNTIF(A28:G28,"17")</f>
        <v>0</v>
      </c>
      <c r="H148" s="71">
        <f>COUNTIF(A31:G31,"17")</f>
        <v>0</v>
      </c>
      <c r="I148" s="71">
        <f>COUNTIF(A34:G34,"17")</f>
        <v>0</v>
      </c>
      <c r="J148" s="71">
        <f>COUNTIF(A37:G37,"17")</f>
        <v>0</v>
      </c>
      <c r="K148" s="71">
        <f>COUNTIF(A40:G40,"17")</f>
        <v>0</v>
      </c>
      <c r="L148" s="71">
        <f>COUNTIF(A43:G43,"17")</f>
        <v>0</v>
      </c>
      <c r="M148" s="71">
        <f>COUNTIF(A46:G46,"17")</f>
        <v>0</v>
      </c>
      <c r="N148" s="71">
        <f>COUNTIF(A49:G49,"17")</f>
        <v>0</v>
      </c>
      <c r="O148" s="71">
        <f>COUNTIF($A$52:$G$52,"17")</f>
        <v>0</v>
      </c>
      <c r="P148" s="71">
        <f>COUNTIF($A$55:$G$55,"17")</f>
        <v>0</v>
      </c>
      <c r="Q148" s="71">
        <f>COUNTIF($A$58:$G$58,"17")</f>
        <v>0</v>
      </c>
      <c r="R148" s="71">
        <f>COUNTIF($A$61:$G$61,"17")</f>
        <v>0</v>
      </c>
      <c r="S148" s="71">
        <f>COUNTIF($A$64:$G$64,"17")</f>
        <v>0</v>
      </c>
      <c r="T148" s="71">
        <f>COUNTIF($A$67:$G$67,"17")</f>
        <v>0</v>
      </c>
      <c r="U148" s="71">
        <f>COUNTIF($A$70:$G$70,"17")</f>
        <v>0</v>
      </c>
      <c r="V148" s="71">
        <f>COUNTIF($A$73:$G$73,"17")</f>
        <v>0</v>
      </c>
      <c r="W148" s="71">
        <f>COUNTIF($A$76:$G$76,"17")</f>
        <v>0</v>
      </c>
      <c r="X148" s="71">
        <f>COUNTIF($A$79:$G$79,"17")</f>
        <v>0</v>
      </c>
      <c r="Y148" s="71">
        <f>COUNTIF($A$82:$G$82,"17")</f>
        <v>0</v>
      </c>
      <c r="Z148" s="71">
        <f>COUNTIF($A$85:$G$85,"17")</f>
        <v>0</v>
      </c>
      <c r="AA148" s="71">
        <f>COUNTIF($A$88:$G$88,"17")</f>
        <v>0</v>
      </c>
      <c r="AB148" s="173">
        <f>SUM(A148:AA148)</f>
        <v>0</v>
      </c>
      <c r="AC148" s="175">
        <f>AB148/180</f>
        <v>0</v>
      </c>
      <c r="AD148" s="66"/>
    </row>
    <row r="149" spans="1:30" ht="38.25" x14ac:dyDescent="0.2">
      <c r="A149" s="71" t="s">
        <v>50</v>
      </c>
      <c r="B149" s="71"/>
      <c r="C149" s="71"/>
      <c r="D149" s="71"/>
      <c r="E149" s="71"/>
      <c r="F149" s="71"/>
      <c r="G149" s="71"/>
      <c r="H149" s="71"/>
      <c r="I149" s="71"/>
      <c r="J149" s="71"/>
      <c r="K149" s="71"/>
      <c r="L149" s="71"/>
      <c r="M149" s="71"/>
      <c r="N149" s="71"/>
      <c r="O149" s="66"/>
      <c r="P149" s="66"/>
      <c r="Q149" s="71"/>
      <c r="R149" s="71"/>
      <c r="S149" s="71"/>
      <c r="T149" s="71"/>
      <c r="U149" s="71"/>
      <c r="V149" s="71"/>
      <c r="W149" s="71"/>
      <c r="X149" s="71"/>
      <c r="Y149" s="173"/>
      <c r="Z149" s="175"/>
      <c r="AA149" s="66"/>
      <c r="AB149" s="174" t="s">
        <v>88</v>
      </c>
      <c r="AC149" s="174">
        <v>18</v>
      </c>
      <c r="AD149" s="66"/>
    </row>
    <row r="150" spans="1:30" x14ac:dyDescent="0.2">
      <c r="A150" s="71">
        <f>COUNTIF(A10:G10,"18")</f>
        <v>0</v>
      </c>
      <c r="B150" s="71">
        <f>COUNTIF(A13:G13,"17")</f>
        <v>0</v>
      </c>
      <c r="C150" s="71">
        <f>COUNTIF(A16:G16,"18")</f>
        <v>0</v>
      </c>
      <c r="D150" s="71">
        <f>COUNTIF(A19:G19,"18")</f>
        <v>0</v>
      </c>
      <c r="E150" s="71">
        <f>COUNTIF(A22:G22,"18")</f>
        <v>0</v>
      </c>
      <c r="F150" s="71">
        <f>COUNTIF(A25:G25,"18")</f>
        <v>0</v>
      </c>
      <c r="G150" s="71">
        <f>COUNTIF(A28:G28,"18")</f>
        <v>0</v>
      </c>
      <c r="H150" s="71">
        <f>COUNTIF(A31:G31,"18")</f>
        <v>0</v>
      </c>
      <c r="I150" s="71">
        <f>COUNTIF(A34:G34,"18")</f>
        <v>0</v>
      </c>
      <c r="J150" s="71">
        <f>COUNTIF(A37:G37,"18")</f>
        <v>0</v>
      </c>
      <c r="K150" s="71">
        <f>COUNTIF(A40:G40,"18")</f>
        <v>0</v>
      </c>
      <c r="L150" s="71">
        <f>COUNTIF(A43:G43,"18")</f>
        <v>0</v>
      </c>
      <c r="M150" s="71">
        <f>COUNTIF(A46:G46,"18")</f>
        <v>0</v>
      </c>
      <c r="N150" s="71">
        <f>COUNTIF(A49:G49,"18")</f>
        <v>0</v>
      </c>
      <c r="O150" s="71">
        <f>COUNTIF($A$52:$G$52,"18")</f>
        <v>0</v>
      </c>
      <c r="P150" s="71">
        <f>COUNTIF($A$55:$G$55,"18")</f>
        <v>0</v>
      </c>
      <c r="Q150" s="71">
        <f>COUNTIF($A$58:$G$58,"18")</f>
        <v>0</v>
      </c>
      <c r="R150" s="71">
        <f>COUNTIF($A$61:$G$61,"18")</f>
        <v>0</v>
      </c>
      <c r="S150" s="71">
        <f>COUNTIF($A$64:$G$64,"18")</f>
        <v>0</v>
      </c>
      <c r="T150" s="71">
        <f>COUNTIF($A$67:$G$67,"18")</f>
        <v>0</v>
      </c>
      <c r="U150" s="71">
        <f>COUNTIF($A$70:$G$70,"18")</f>
        <v>0</v>
      </c>
      <c r="V150" s="71">
        <f>COUNTIF($A$73:$G$73,"18")</f>
        <v>0</v>
      </c>
      <c r="W150" s="71">
        <f>COUNTIF($A$76:$G$76,"18")</f>
        <v>0</v>
      </c>
      <c r="X150" s="71">
        <f>COUNTIF($A$79:$G$79,"18")</f>
        <v>0</v>
      </c>
      <c r="Y150" s="71">
        <f>COUNTIF($A$82:$G$82,"18")</f>
        <v>0</v>
      </c>
      <c r="Z150" s="71">
        <f>COUNTIF($A$85:$G$85,"18")</f>
        <v>0</v>
      </c>
      <c r="AA150" s="71">
        <f>COUNTIF($A$88:$G$88,"18")</f>
        <v>0</v>
      </c>
      <c r="AB150" s="173">
        <f>SUM(A150:AA150)</f>
        <v>0</v>
      </c>
      <c r="AC150" s="175">
        <f>AB150/180</f>
        <v>0</v>
      </c>
      <c r="AD150" s="66"/>
    </row>
    <row r="151" spans="1:30" ht="38.25" x14ac:dyDescent="0.2">
      <c r="A151" s="71" t="s">
        <v>51</v>
      </c>
      <c r="B151" s="71"/>
      <c r="C151" s="71"/>
      <c r="D151" s="71"/>
      <c r="E151" s="71"/>
      <c r="F151" s="71"/>
      <c r="G151" s="71"/>
      <c r="H151" s="71"/>
      <c r="I151" s="71"/>
      <c r="J151" s="71"/>
      <c r="K151" s="71"/>
      <c r="L151" s="71"/>
      <c r="M151" s="71"/>
      <c r="N151" s="71"/>
      <c r="O151" s="66"/>
      <c r="P151" s="66"/>
      <c r="Q151" s="71"/>
      <c r="R151" s="71"/>
      <c r="S151" s="71"/>
      <c r="T151" s="71"/>
      <c r="U151" s="71"/>
      <c r="V151" s="71"/>
      <c r="W151" s="71"/>
      <c r="X151" s="71"/>
      <c r="Y151" s="173"/>
      <c r="Z151" s="175"/>
      <c r="AA151" s="66"/>
      <c r="AB151" s="174" t="s">
        <v>89</v>
      </c>
      <c r="AC151" s="174">
        <v>19</v>
      </c>
      <c r="AD151" s="66"/>
    </row>
    <row r="152" spans="1:30" x14ac:dyDescent="0.2">
      <c r="A152" s="71">
        <f>COUNTIF(A10:G10,"19")</f>
        <v>0</v>
      </c>
      <c r="B152" s="71">
        <f>COUNTIF(A13:G13,"19")</f>
        <v>0</v>
      </c>
      <c r="C152" s="71">
        <f>COUNTIF(A16:G16,"19")</f>
        <v>0</v>
      </c>
      <c r="D152" s="71">
        <f>COUNTIF(A19:G19,"19")</f>
        <v>0</v>
      </c>
      <c r="E152" s="71">
        <f>COUNTIF(A22:G22,"19")</f>
        <v>0</v>
      </c>
      <c r="F152" s="71">
        <f>COUNTIF(A25:G25,"19")</f>
        <v>0</v>
      </c>
      <c r="G152" s="71">
        <f>COUNTIF(A28:G28,"19")</f>
        <v>0</v>
      </c>
      <c r="H152" s="71">
        <f>COUNTIF(A31:G31,"19")</f>
        <v>0</v>
      </c>
      <c r="I152" s="71">
        <f>COUNTIF(A34:G34,"19")</f>
        <v>0</v>
      </c>
      <c r="J152" s="71">
        <f>COUNTIF(A37:G37,"19")</f>
        <v>0</v>
      </c>
      <c r="K152" s="71">
        <f>COUNTIF(A40:G40,"19")</f>
        <v>0</v>
      </c>
      <c r="L152" s="71">
        <f>COUNTIF(A43:G43,"19")</f>
        <v>0</v>
      </c>
      <c r="M152" s="71">
        <f>COUNTIF(A46:G46,"19")</f>
        <v>0</v>
      </c>
      <c r="N152" s="71">
        <f>COUNTIF(A49:G49,"19")</f>
        <v>0</v>
      </c>
      <c r="O152" s="71">
        <f>COUNTIF($A$52:$G$52,"19")</f>
        <v>0</v>
      </c>
      <c r="P152" s="71">
        <f>COUNTIF($A$55:$G$55,"19")</f>
        <v>0</v>
      </c>
      <c r="Q152" s="71">
        <f>COUNTIF($A$58:$G$58,"19")</f>
        <v>0</v>
      </c>
      <c r="R152" s="71">
        <f>COUNTIF($A$61:$G$61,"19")</f>
        <v>0</v>
      </c>
      <c r="S152" s="71">
        <f>COUNTIF($A$64:$G$64,"19")</f>
        <v>0</v>
      </c>
      <c r="T152" s="71">
        <f>COUNTIF($A$67:$G$67,"19")</f>
        <v>0</v>
      </c>
      <c r="U152" s="71">
        <f>COUNTIF($A$70:$G$70,"19")</f>
        <v>0</v>
      </c>
      <c r="V152" s="71">
        <f>COUNTIF($A$73:$G$73,"19")</f>
        <v>0</v>
      </c>
      <c r="W152" s="71">
        <f>COUNTIF($A$76:$G$76,"19")</f>
        <v>0</v>
      </c>
      <c r="X152" s="71">
        <f>COUNTIF($A$79:$G$79,"19")</f>
        <v>0</v>
      </c>
      <c r="Y152" s="71">
        <f>COUNTIF($A$82:$G$82,"19")</f>
        <v>0</v>
      </c>
      <c r="Z152" s="71">
        <f>COUNTIF($A$85:$G$85,"19")</f>
        <v>0</v>
      </c>
      <c r="AA152" s="71">
        <f>COUNTIF($A$88:$G$88,"19")</f>
        <v>0</v>
      </c>
      <c r="AB152" s="173">
        <f>SUM(A152:AA152)</f>
        <v>0</v>
      </c>
      <c r="AC152" s="175">
        <f>AB152/180</f>
        <v>0</v>
      </c>
      <c r="AD152" s="66"/>
    </row>
    <row r="153" spans="1:30" ht="38.25" x14ac:dyDescent="0.2">
      <c r="A153" s="71" t="s">
        <v>52</v>
      </c>
      <c r="B153" s="71"/>
      <c r="C153" s="71"/>
      <c r="D153" s="71"/>
      <c r="E153" s="71"/>
      <c r="F153" s="71"/>
      <c r="G153" s="71"/>
      <c r="H153" s="71"/>
      <c r="I153" s="71"/>
      <c r="J153" s="71"/>
      <c r="K153" s="71"/>
      <c r="L153" s="71"/>
      <c r="M153" s="71"/>
      <c r="N153" s="71"/>
      <c r="O153" s="66"/>
      <c r="P153" s="66"/>
      <c r="Q153" s="71"/>
      <c r="R153" s="71"/>
      <c r="S153" s="71"/>
      <c r="T153" s="71"/>
      <c r="U153" s="71"/>
      <c r="V153" s="71"/>
      <c r="W153" s="71"/>
      <c r="X153" s="71"/>
      <c r="Y153" s="173"/>
      <c r="Z153" s="175"/>
      <c r="AA153" s="66"/>
      <c r="AB153" s="174" t="s">
        <v>90</v>
      </c>
      <c r="AC153" s="174">
        <v>20</v>
      </c>
      <c r="AD153" s="66"/>
    </row>
    <row r="154" spans="1:30" x14ac:dyDescent="0.2">
      <c r="A154" s="71">
        <f>COUNTIF(A10:G10,"20")</f>
        <v>0</v>
      </c>
      <c r="B154" s="71">
        <f>COUNTIF(A13:G13,"20")</f>
        <v>0</v>
      </c>
      <c r="C154" s="71">
        <f>COUNTIF(A16:G16,"20")</f>
        <v>0</v>
      </c>
      <c r="D154" s="71">
        <f>COUNTIF(A19:G19,"20")</f>
        <v>0</v>
      </c>
      <c r="E154" s="71">
        <f>COUNTIF(A22:G22,"20")</f>
        <v>0</v>
      </c>
      <c r="F154" s="71">
        <f>COUNTIF(A25:G25,"20")</f>
        <v>0</v>
      </c>
      <c r="G154" s="71">
        <f>COUNTIF(A28:G28,"20")</f>
        <v>0</v>
      </c>
      <c r="H154" s="71">
        <f>COUNTIF(A31:G31,"20")</f>
        <v>0</v>
      </c>
      <c r="I154" s="71">
        <f>COUNTIF(A34:G34,"20")</f>
        <v>0</v>
      </c>
      <c r="J154" s="71">
        <f>COUNTIF(A37:G37,"20")</f>
        <v>0</v>
      </c>
      <c r="K154" s="71">
        <f>COUNTIF(A40:G40,"20")</f>
        <v>0</v>
      </c>
      <c r="L154" s="71">
        <f>COUNTIF(A43:G43,"20")</f>
        <v>0</v>
      </c>
      <c r="M154" s="71">
        <f>COUNTIF(A46:G46,"20")</f>
        <v>0</v>
      </c>
      <c r="N154" s="71">
        <f>COUNTIF(A49:G49,"20")</f>
        <v>0</v>
      </c>
      <c r="O154" s="71">
        <f>COUNTIF($A$52:$G$52,"20")</f>
        <v>0</v>
      </c>
      <c r="P154" s="71">
        <f>COUNTIF($A$55:$G$55,"20")</f>
        <v>0</v>
      </c>
      <c r="Q154" s="71">
        <f>COUNTIF($A$58:$G$58,"20")</f>
        <v>0</v>
      </c>
      <c r="R154" s="71">
        <f>COUNTIF($A$61:$G$61,"20")</f>
        <v>0</v>
      </c>
      <c r="S154" s="71">
        <f>COUNTIF($A$64:$G$64,"20")</f>
        <v>0</v>
      </c>
      <c r="T154" s="71">
        <f>COUNTIF($A$67:$G$67,"20")</f>
        <v>0</v>
      </c>
      <c r="U154" s="71">
        <f>COUNTIF($A$70:$G$70,"20")</f>
        <v>0</v>
      </c>
      <c r="V154" s="71">
        <f>COUNTIF($A$73:$G$73,"20")</f>
        <v>0</v>
      </c>
      <c r="W154" s="71">
        <f>COUNTIF($A$76:$G$76,"20")</f>
        <v>0</v>
      </c>
      <c r="X154" s="71">
        <f>COUNTIF($A$79:$G$79,"20")</f>
        <v>0</v>
      </c>
      <c r="Y154" s="71">
        <f>COUNTIF($A$82:$G$82,"20")</f>
        <v>0</v>
      </c>
      <c r="Z154" s="71">
        <f>COUNTIF($A$85:$G$85,"20")</f>
        <v>0</v>
      </c>
      <c r="AA154" s="71">
        <f>COUNTIF($A$88:$G$88,"20")</f>
        <v>0</v>
      </c>
      <c r="AB154" s="173">
        <f>SUM(A154:AA154)</f>
        <v>0</v>
      </c>
      <c r="AC154" s="175">
        <f>AB154/180</f>
        <v>0</v>
      </c>
      <c r="AD154" s="66"/>
    </row>
    <row r="155" spans="1:30" ht="38.25" x14ac:dyDescent="0.2">
      <c r="A155" s="71" t="s">
        <v>53</v>
      </c>
      <c r="B155" s="71"/>
      <c r="C155" s="71"/>
      <c r="D155" s="71"/>
      <c r="E155" s="71"/>
      <c r="F155" s="71"/>
      <c r="G155" s="71"/>
      <c r="H155" s="71"/>
      <c r="I155" s="71"/>
      <c r="J155" s="71"/>
      <c r="K155" s="71"/>
      <c r="L155" s="71"/>
      <c r="M155" s="71"/>
      <c r="N155" s="71"/>
      <c r="O155" s="66"/>
      <c r="P155" s="66"/>
      <c r="Q155" s="71"/>
      <c r="R155" s="71"/>
      <c r="S155" s="71"/>
      <c r="T155" s="71"/>
      <c r="U155" s="71"/>
      <c r="V155" s="71"/>
      <c r="W155" s="71"/>
      <c r="X155" s="71"/>
      <c r="Y155" s="173"/>
      <c r="Z155" s="175"/>
      <c r="AA155" s="66"/>
      <c r="AB155" s="174" t="s">
        <v>91</v>
      </c>
      <c r="AC155" s="174">
        <v>21</v>
      </c>
      <c r="AD155" s="66"/>
    </row>
    <row r="156" spans="1:30" x14ac:dyDescent="0.2">
      <c r="A156" s="71">
        <f>COUNTIF(A10:G10,"21")</f>
        <v>0</v>
      </c>
      <c r="B156" s="71">
        <f>COUNTIF(A13:G13,"21")</f>
        <v>0</v>
      </c>
      <c r="C156" s="71">
        <f>COUNTIF(A16:G16,"21")</f>
        <v>0</v>
      </c>
      <c r="D156" s="71">
        <f>COUNTIF(A19:G19,"21")</f>
        <v>0</v>
      </c>
      <c r="E156" s="71">
        <f>COUNTIF(A22:G22,"21")</f>
        <v>0</v>
      </c>
      <c r="F156" s="71">
        <f>COUNTIF(A25:G25,"21")</f>
        <v>0</v>
      </c>
      <c r="G156" s="71">
        <f>COUNTIF(A28:G28,"21")</f>
        <v>0</v>
      </c>
      <c r="H156" s="71">
        <f>COUNTIF(A31:G31,"21")</f>
        <v>0</v>
      </c>
      <c r="I156" s="71">
        <f>COUNTIF(A34:G34,"21")</f>
        <v>0</v>
      </c>
      <c r="J156" s="71">
        <f>COUNTIF(A37:G37,"21")</f>
        <v>0</v>
      </c>
      <c r="K156" s="71">
        <f>COUNTIF(A40:G40,"21")</f>
        <v>0</v>
      </c>
      <c r="L156" s="71">
        <f>COUNTIF(A43:G43,"21")</f>
        <v>0</v>
      </c>
      <c r="M156" s="71">
        <f>COUNTIF(A46:G46,"21")</f>
        <v>0</v>
      </c>
      <c r="N156" s="71">
        <f>COUNTIF(A49:G49,"21")</f>
        <v>0</v>
      </c>
      <c r="O156" s="71">
        <f>COUNTIF($A$52:$G$52,"21")</f>
        <v>0</v>
      </c>
      <c r="P156" s="71">
        <f>COUNTIF($A$55:$G$55,"21")</f>
        <v>0</v>
      </c>
      <c r="Q156" s="71">
        <f>COUNTIF($A$58:$G$58,"21")</f>
        <v>0</v>
      </c>
      <c r="R156" s="71">
        <f>COUNTIF($A$61:$G$61,"21")</f>
        <v>0</v>
      </c>
      <c r="S156" s="71">
        <f>COUNTIF($A$64:$G$64,"21")</f>
        <v>0</v>
      </c>
      <c r="T156" s="71">
        <f>COUNTIF($A$67:$G$67,"21")</f>
        <v>0</v>
      </c>
      <c r="U156" s="71">
        <f>COUNTIF($A$70:$G$70,"21")</f>
        <v>0</v>
      </c>
      <c r="V156" s="71">
        <f>COUNTIF($A$73:$G$73,"21")</f>
        <v>0</v>
      </c>
      <c r="W156" s="71">
        <f>COUNTIF($A$76:$G$76,"21")</f>
        <v>0</v>
      </c>
      <c r="X156" s="71">
        <f>COUNTIF($A$79:$G$79,"21")</f>
        <v>0</v>
      </c>
      <c r="Y156" s="71">
        <f>COUNTIF($A$82:$G$82,"21")</f>
        <v>0</v>
      </c>
      <c r="Z156" s="71">
        <f>COUNTIF($A$85:$G$85,"21")</f>
        <v>0</v>
      </c>
      <c r="AA156" s="71">
        <f>COUNTIF($A$88:$G$88,"21")</f>
        <v>0</v>
      </c>
      <c r="AB156" s="173">
        <f>SUM(A156:AA156)</f>
        <v>0</v>
      </c>
      <c r="AC156" s="175">
        <f>AB156/180</f>
        <v>0</v>
      </c>
      <c r="AD156" s="66"/>
    </row>
    <row r="157" spans="1:30" ht="38.25" x14ac:dyDescent="0.2">
      <c r="A157" s="71" t="s">
        <v>54</v>
      </c>
      <c r="B157" s="71"/>
      <c r="C157" s="71"/>
      <c r="D157" s="71"/>
      <c r="E157" s="71"/>
      <c r="F157" s="71"/>
      <c r="G157" s="71"/>
      <c r="H157" s="71"/>
      <c r="I157" s="71"/>
      <c r="J157" s="71"/>
      <c r="K157" s="71"/>
      <c r="L157" s="71"/>
      <c r="M157" s="71"/>
      <c r="N157" s="71"/>
      <c r="O157" s="66"/>
      <c r="P157" s="66"/>
      <c r="Q157" s="71"/>
      <c r="R157" s="71"/>
      <c r="S157" s="71"/>
      <c r="T157" s="71"/>
      <c r="U157" s="71"/>
      <c r="V157" s="71"/>
      <c r="W157" s="71"/>
      <c r="X157" s="71"/>
      <c r="Y157" s="173"/>
      <c r="Z157" s="175"/>
      <c r="AA157" s="66"/>
      <c r="AB157" s="174" t="s">
        <v>92</v>
      </c>
      <c r="AC157" s="174">
        <v>22</v>
      </c>
      <c r="AD157" s="66"/>
    </row>
    <row r="158" spans="1:30" ht="15" x14ac:dyDescent="0.25">
      <c r="A158" s="176">
        <f>COUNTIF(A10:G10,"22")</f>
        <v>0</v>
      </c>
      <c r="B158" s="71">
        <f>COUNTIF(A13:G13,"22")</f>
        <v>0</v>
      </c>
      <c r="C158" s="71">
        <f>COUNTIF(A16:G16,"22")</f>
        <v>0</v>
      </c>
      <c r="D158" s="71">
        <f>COUNTIF(A19:G19,"22")</f>
        <v>0</v>
      </c>
      <c r="E158" s="71">
        <f>COUNTIF(A22:G22,"22")</f>
        <v>0</v>
      </c>
      <c r="F158" s="71">
        <f>COUNTIF(A25:G25,"22")</f>
        <v>0</v>
      </c>
      <c r="G158" s="71">
        <f>COUNTIF(A28:G28,"22")</f>
        <v>0</v>
      </c>
      <c r="H158" s="71">
        <f>COUNTIF(A31:G31,"22")</f>
        <v>0</v>
      </c>
      <c r="I158" s="71">
        <f>COUNTIF(A34:G34,"22")</f>
        <v>0</v>
      </c>
      <c r="J158" s="71">
        <f>COUNTIF(A37:G37,"22")</f>
        <v>0</v>
      </c>
      <c r="K158" s="71">
        <f>COUNTIF(A40:G40,"22")</f>
        <v>0</v>
      </c>
      <c r="L158" s="71">
        <f>COUNTIF(A43:G43,"22")</f>
        <v>0</v>
      </c>
      <c r="M158" s="71">
        <f>COUNTIF(A46:G46,"22")</f>
        <v>0</v>
      </c>
      <c r="N158" s="71">
        <f>COUNTIF(A49:G49,"22")</f>
        <v>0</v>
      </c>
      <c r="O158" s="71">
        <f>COUNTIF($A$52:$G$52,"22")</f>
        <v>0</v>
      </c>
      <c r="P158" s="71">
        <f>COUNTIF($A$55:$G$55,"22")</f>
        <v>0</v>
      </c>
      <c r="Q158" s="71">
        <f>COUNTIF($A$58:$G$58,"22")</f>
        <v>0</v>
      </c>
      <c r="R158" s="71">
        <f>COUNTIF($A$61:$G$61,"22")</f>
        <v>0</v>
      </c>
      <c r="S158" s="71">
        <f>COUNTIF($A$64:$G$64,"22")</f>
        <v>0</v>
      </c>
      <c r="T158" s="71">
        <f>COUNTIF($A$67:$G$67,"22")</f>
        <v>0</v>
      </c>
      <c r="U158" s="71">
        <f>COUNTIF($A$70:$G$70,"22")</f>
        <v>0</v>
      </c>
      <c r="V158" s="71">
        <f>COUNTIF($A$73:$G$73,"22")</f>
        <v>0</v>
      </c>
      <c r="W158" s="71">
        <f>COUNTIF($A$76:$G$76,"22")</f>
        <v>0</v>
      </c>
      <c r="X158" s="71">
        <f>COUNTIF($A$79:$G$79,"22")</f>
        <v>0</v>
      </c>
      <c r="Y158" s="71">
        <f>COUNTIF($A$82:$G$82,"22")</f>
        <v>0</v>
      </c>
      <c r="Z158" s="71">
        <f>COUNTIF($A$85:$G$85,"22")</f>
        <v>0</v>
      </c>
      <c r="AA158" s="71">
        <f>COUNTIF($A$88:$G$88,"22")</f>
        <v>0</v>
      </c>
      <c r="AB158" s="173">
        <f>SUM(A158:AA158)</f>
        <v>0</v>
      </c>
      <c r="AC158" s="175">
        <f>AB158/180</f>
        <v>0</v>
      </c>
      <c r="AD158" s="66"/>
    </row>
    <row r="159" spans="1:30" ht="38.25" x14ac:dyDescent="0.2">
      <c r="A159" s="71" t="s">
        <v>55</v>
      </c>
      <c r="B159" s="71"/>
      <c r="C159" s="71"/>
      <c r="D159" s="71"/>
      <c r="E159" s="71"/>
      <c r="F159" s="71"/>
      <c r="G159" s="71"/>
      <c r="H159" s="71"/>
      <c r="I159" s="71"/>
      <c r="J159" s="71"/>
      <c r="K159" s="71"/>
      <c r="L159" s="71"/>
      <c r="M159" s="71"/>
      <c r="N159" s="71"/>
      <c r="O159" s="66"/>
      <c r="P159" s="66"/>
      <c r="Q159" s="71"/>
      <c r="R159" s="71"/>
      <c r="S159" s="71"/>
      <c r="T159" s="71"/>
      <c r="U159" s="71"/>
      <c r="V159" s="71"/>
      <c r="W159" s="71"/>
      <c r="X159" s="71"/>
      <c r="Y159" s="173"/>
      <c r="Z159" s="175"/>
      <c r="AA159" s="66"/>
      <c r="AB159" s="174" t="s">
        <v>93</v>
      </c>
      <c r="AC159" s="174">
        <v>23</v>
      </c>
      <c r="AD159" s="66"/>
    </row>
    <row r="160" spans="1:30" x14ac:dyDescent="0.2">
      <c r="A160" s="71">
        <f>COUNTIF(A10:G10,"23")</f>
        <v>0</v>
      </c>
      <c r="B160" s="71">
        <f>COUNTIF(A13:G13,"23")</f>
        <v>0</v>
      </c>
      <c r="C160" s="71">
        <f>COUNTIF(A16:G16,"23")</f>
        <v>0</v>
      </c>
      <c r="D160" s="71">
        <f>COUNTIF(A19:G19,"23")</f>
        <v>0</v>
      </c>
      <c r="E160" s="71">
        <f>COUNTIF(A22:G22,"23")</f>
        <v>0</v>
      </c>
      <c r="F160" s="71">
        <f>COUNTIF(A25:G25,"23")</f>
        <v>0</v>
      </c>
      <c r="G160" s="71">
        <f>COUNTIF(A28:G28,"23")</f>
        <v>0</v>
      </c>
      <c r="H160" s="71">
        <f>COUNTIF(A31:G31,"23")</f>
        <v>0</v>
      </c>
      <c r="I160" s="71">
        <f>COUNTIF(A34:G34,"23")</f>
        <v>0</v>
      </c>
      <c r="J160" s="71">
        <f>COUNTIF(A37:G37,"23")</f>
        <v>0</v>
      </c>
      <c r="K160" s="71">
        <f>COUNTIF(A40:G40,"23")</f>
        <v>0</v>
      </c>
      <c r="L160" s="71">
        <f>COUNTIF(A43:G43,"23")</f>
        <v>0</v>
      </c>
      <c r="M160" s="71">
        <f>COUNTIF(A46:G46,"23")</f>
        <v>0</v>
      </c>
      <c r="N160" s="71">
        <f>COUNTIF(A49:G49,"23")</f>
        <v>0</v>
      </c>
      <c r="O160" s="71">
        <f>COUNTIF($A$52:$G$52,"23")</f>
        <v>0</v>
      </c>
      <c r="P160" s="71">
        <f>COUNTIF($A$55:$G$55,"23")</f>
        <v>0</v>
      </c>
      <c r="Q160" s="71">
        <f>COUNTIF($A$58:$G$58,"23")</f>
        <v>0</v>
      </c>
      <c r="R160" s="71">
        <f>COUNTIF($A$61:$G$61,"23")</f>
        <v>0</v>
      </c>
      <c r="S160" s="71">
        <f>COUNTIF($A$64:$G$64,"23")</f>
        <v>0</v>
      </c>
      <c r="T160" s="71">
        <f>COUNTIF($A$67:$G$67,"23")</f>
        <v>0</v>
      </c>
      <c r="U160" s="71">
        <f>COUNTIF($A$70:$G$70,"23")</f>
        <v>0</v>
      </c>
      <c r="V160" s="71">
        <f>COUNTIF($A$73:$G$73,"23")</f>
        <v>0</v>
      </c>
      <c r="W160" s="71">
        <f>COUNTIF($A$76:$G$76,"23")</f>
        <v>0</v>
      </c>
      <c r="X160" s="71">
        <f>COUNTIF($A$79:$G$79,"23")</f>
        <v>0</v>
      </c>
      <c r="Y160" s="71">
        <f>COUNTIF($A$82:$G$82,"23")</f>
        <v>0</v>
      </c>
      <c r="Z160" s="71">
        <f>COUNTIF($A$85:$G$85,"23")</f>
        <v>0</v>
      </c>
      <c r="AA160" s="71">
        <f>COUNTIF($A$88:$G$88,"23")</f>
        <v>0</v>
      </c>
      <c r="AB160" s="173">
        <f>SUM(A160:AA160)</f>
        <v>0</v>
      </c>
      <c r="AC160" s="175">
        <f>AB160/180</f>
        <v>0</v>
      </c>
      <c r="AD160" s="66"/>
    </row>
    <row r="161" spans="1:30" ht="38.25" x14ac:dyDescent="0.2">
      <c r="A161" s="71" t="s">
        <v>56</v>
      </c>
      <c r="B161" s="71"/>
      <c r="C161" s="71"/>
      <c r="D161" s="71"/>
      <c r="E161" s="71"/>
      <c r="F161" s="71"/>
      <c r="G161" s="71"/>
      <c r="H161" s="71"/>
      <c r="I161" s="71"/>
      <c r="J161" s="71"/>
      <c r="K161" s="71"/>
      <c r="L161" s="71"/>
      <c r="M161" s="71"/>
      <c r="N161" s="71"/>
      <c r="O161" s="66"/>
      <c r="P161" s="66"/>
      <c r="Q161" s="71"/>
      <c r="R161" s="71"/>
      <c r="S161" s="71"/>
      <c r="T161" s="71"/>
      <c r="U161" s="71"/>
      <c r="V161" s="71"/>
      <c r="W161" s="71"/>
      <c r="X161" s="71"/>
      <c r="Y161" s="173"/>
      <c r="Z161" s="175"/>
      <c r="AA161" s="66"/>
      <c r="AB161" s="174" t="s">
        <v>94</v>
      </c>
      <c r="AC161" s="174">
        <v>24</v>
      </c>
      <c r="AD161" s="66"/>
    </row>
    <row r="162" spans="1:30" x14ac:dyDescent="0.2">
      <c r="A162" s="71">
        <f>COUNTIF(A10:G10,"24")</f>
        <v>0</v>
      </c>
      <c r="B162" s="71">
        <f>COUNTIF(A13:G13,"24")</f>
        <v>0</v>
      </c>
      <c r="C162" s="71">
        <f>COUNTIF(A16:G16,"24")</f>
        <v>0</v>
      </c>
      <c r="D162" s="71">
        <f>COUNTIF(A19:G19,"24")</f>
        <v>0</v>
      </c>
      <c r="E162" s="71">
        <f>COUNTIF(A22:G22,"24")</f>
        <v>0</v>
      </c>
      <c r="F162" s="71">
        <f>COUNTIF(A25:G25,"24")</f>
        <v>0</v>
      </c>
      <c r="G162" s="71">
        <f>COUNTIF(A28:G28,"24")</f>
        <v>0</v>
      </c>
      <c r="H162" s="71">
        <f>COUNTIF(A31:G31,"24")</f>
        <v>0</v>
      </c>
      <c r="I162" s="71">
        <f>COUNTIF(A34:G34,"24")</f>
        <v>0</v>
      </c>
      <c r="J162" s="71">
        <f>COUNTIF(A37:G37,"24")</f>
        <v>0</v>
      </c>
      <c r="K162" s="71">
        <f>COUNTIF(A40:G40,"24")</f>
        <v>0</v>
      </c>
      <c r="L162" s="71">
        <f>COUNTIF(A43:G43,"24")</f>
        <v>0</v>
      </c>
      <c r="M162" s="71">
        <f>COUNTIF(A46:G46,"24")</f>
        <v>0</v>
      </c>
      <c r="N162" s="71">
        <f>COUNTIF(A49:G49,"24")</f>
        <v>0</v>
      </c>
      <c r="O162" s="71">
        <f>COUNTIF($A$52:$G$52,"24")</f>
        <v>0</v>
      </c>
      <c r="P162" s="71">
        <f>COUNTIF($A$55:$G$55,"24")</f>
        <v>0</v>
      </c>
      <c r="Q162" s="71">
        <f>COUNTIF($A$58:$G$58,"24")</f>
        <v>0</v>
      </c>
      <c r="R162" s="71">
        <f>COUNTIF($A$61:$G$61,"24")</f>
        <v>0</v>
      </c>
      <c r="S162" s="71">
        <f>COUNTIF($A$64:$G$64,"24")</f>
        <v>0</v>
      </c>
      <c r="T162" s="71">
        <f>COUNTIF($A$67:$G$67,"24")</f>
        <v>0</v>
      </c>
      <c r="U162" s="71">
        <f>COUNTIF($A$70:$G$70,"24")</f>
        <v>0</v>
      </c>
      <c r="V162" s="71">
        <f>COUNTIF($A$73:$G$73,"24")</f>
        <v>0</v>
      </c>
      <c r="W162" s="71">
        <f>COUNTIF($A$76:$G$76,"24")</f>
        <v>0</v>
      </c>
      <c r="X162" s="71">
        <f>COUNTIF($A$79:$G$79,"24")</f>
        <v>0</v>
      </c>
      <c r="Y162" s="71">
        <f>COUNTIF($A$82:$G$82,"24")</f>
        <v>0</v>
      </c>
      <c r="Z162" s="71">
        <f>COUNTIF($A$85:$G$85,"24")</f>
        <v>0</v>
      </c>
      <c r="AA162" s="71">
        <f>COUNTIF($A$88:$G$88,"24")</f>
        <v>0</v>
      </c>
      <c r="AB162" s="173">
        <f>SUM(A162:AA162)</f>
        <v>0</v>
      </c>
      <c r="AC162" s="175">
        <f>AB162/180</f>
        <v>0</v>
      </c>
      <c r="AD162" s="66"/>
    </row>
    <row r="163" spans="1:30" ht="38.25" x14ac:dyDescent="0.2">
      <c r="A163" s="71" t="s">
        <v>0</v>
      </c>
      <c r="B163" s="71"/>
      <c r="C163" s="71"/>
      <c r="D163" s="71"/>
      <c r="E163" s="71"/>
      <c r="F163" s="71"/>
      <c r="G163" s="71"/>
      <c r="H163" s="71"/>
      <c r="I163" s="71"/>
      <c r="J163" s="71"/>
      <c r="K163" s="71"/>
      <c r="L163" s="71"/>
      <c r="M163" s="71"/>
      <c r="N163" s="71"/>
      <c r="O163" s="66"/>
      <c r="P163" s="66"/>
      <c r="Q163" s="71"/>
      <c r="R163" s="71"/>
      <c r="S163" s="71"/>
      <c r="T163" s="71"/>
      <c r="U163" s="71"/>
      <c r="V163" s="71"/>
      <c r="W163" s="71"/>
      <c r="X163" s="71"/>
      <c r="Y163" s="173"/>
      <c r="Z163" s="175"/>
      <c r="AA163" s="66"/>
      <c r="AB163" s="174" t="s">
        <v>95</v>
      </c>
      <c r="AC163" s="174">
        <v>25</v>
      </c>
      <c r="AD163" s="66"/>
    </row>
    <row r="164" spans="1:30" x14ac:dyDescent="0.2">
      <c r="A164" s="71">
        <f>COUNTIF(A10:G10,"25")</f>
        <v>0</v>
      </c>
      <c r="B164" s="71">
        <f>COUNTIF(A13:G13,"25")</f>
        <v>0</v>
      </c>
      <c r="C164" s="71">
        <f>COUNTIF(A16:G16,"25")</f>
        <v>0</v>
      </c>
      <c r="D164" s="71">
        <f>COUNTIF(A19:G19,"25")</f>
        <v>0</v>
      </c>
      <c r="E164" s="71">
        <f>COUNTIF(A22:G22,"25")</f>
        <v>0</v>
      </c>
      <c r="F164" s="71">
        <f>COUNTIF(A25:G25,"25")</f>
        <v>0</v>
      </c>
      <c r="G164" s="71">
        <f>COUNTIF(A28:G28,"25")</f>
        <v>0</v>
      </c>
      <c r="H164" s="71">
        <f>COUNTIF(A31:G31,"25")</f>
        <v>0</v>
      </c>
      <c r="I164" s="71">
        <f>COUNTIF(A34:G34,"25")</f>
        <v>0</v>
      </c>
      <c r="J164" s="71">
        <f>COUNTIF(A37:G37,"25")</f>
        <v>0</v>
      </c>
      <c r="K164" s="71">
        <f>COUNTIF(A40:G40,"25")</f>
        <v>0</v>
      </c>
      <c r="L164" s="71">
        <f>COUNTIF(A43:G43,"25")</f>
        <v>0</v>
      </c>
      <c r="M164" s="71">
        <f>COUNTIF(A46:G46,"25")</f>
        <v>0</v>
      </c>
      <c r="N164" s="71">
        <f>COUNTIF(A49:G49,"25")</f>
        <v>0</v>
      </c>
      <c r="O164" s="71">
        <f>COUNTIF($A$52:$G$52,"25")</f>
        <v>0</v>
      </c>
      <c r="P164" s="71">
        <f>COUNTIF($A$55:$G$55,"25")</f>
        <v>0</v>
      </c>
      <c r="Q164" s="71">
        <f>COUNTIF($A$58:$G$58,"25")</f>
        <v>0</v>
      </c>
      <c r="R164" s="71">
        <f>COUNTIF($A$61:$G$61,"25")</f>
        <v>0</v>
      </c>
      <c r="S164" s="71">
        <f>COUNTIF($A$64:$G$64,"25")</f>
        <v>0</v>
      </c>
      <c r="T164" s="71">
        <f>COUNTIF($A$67:$G$67,"25")</f>
        <v>0</v>
      </c>
      <c r="U164" s="71">
        <f>COUNTIF($A$70:$G$70,"25")</f>
        <v>0</v>
      </c>
      <c r="V164" s="71">
        <f>COUNTIF($A$73:$G$73,"25")</f>
        <v>0</v>
      </c>
      <c r="W164" s="71">
        <f>COUNTIF($A$76:$G$76,"25")</f>
        <v>0</v>
      </c>
      <c r="X164" s="71">
        <f>COUNTIF($A$79:$G$79,"25")</f>
        <v>0</v>
      </c>
      <c r="Y164" s="71">
        <f>COUNTIF($A$82:$G$82,"25")</f>
        <v>0</v>
      </c>
      <c r="Z164" s="71">
        <f>COUNTIF($A$85:$G$85,"25")</f>
        <v>0</v>
      </c>
      <c r="AA164" s="71">
        <f>COUNTIF($A$88:$G$88,"25")</f>
        <v>0</v>
      </c>
      <c r="AB164" s="173">
        <f>SUM(A164:AA164)</f>
        <v>0</v>
      </c>
      <c r="AC164" s="175">
        <f>AB164/180</f>
        <v>0</v>
      </c>
      <c r="AD164" s="66"/>
    </row>
    <row r="165" spans="1:30" ht="38.25" x14ac:dyDescent="0.2">
      <c r="A165" s="71" t="s">
        <v>1</v>
      </c>
      <c r="B165" s="71"/>
      <c r="C165" s="71"/>
      <c r="D165" s="71"/>
      <c r="E165" s="71"/>
      <c r="F165" s="71"/>
      <c r="G165" s="71"/>
      <c r="H165" s="71"/>
      <c r="I165" s="71"/>
      <c r="J165" s="71"/>
      <c r="K165" s="71"/>
      <c r="L165" s="71"/>
      <c r="M165" s="71"/>
      <c r="N165" s="71"/>
      <c r="O165" s="66"/>
      <c r="P165" s="66"/>
      <c r="Q165" s="71"/>
      <c r="R165" s="71"/>
      <c r="S165" s="71"/>
      <c r="T165" s="71"/>
      <c r="U165" s="71"/>
      <c r="V165" s="71"/>
      <c r="W165" s="71"/>
      <c r="X165" s="71"/>
      <c r="Y165" s="173"/>
      <c r="Z165" s="175"/>
      <c r="AA165" s="66"/>
      <c r="AB165" s="174" t="s">
        <v>96</v>
      </c>
      <c r="AC165" s="174">
        <v>26</v>
      </c>
      <c r="AD165" s="66"/>
    </row>
    <row r="166" spans="1:30" x14ac:dyDescent="0.2">
      <c r="A166" s="71">
        <f>COUNTIF(A10:G10,"26")</f>
        <v>0</v>
      </c>
      <c r="B166" s="71">
        <f>COUNTIF(A13:G13,"26")</f>
        <v>0</v>
      </c>
      <c r="C166" s="71">
        <f>COUNTIF(A16:G16,"26")</f>
        <v>0</v>
      </c>
      <c r="D166" s="71">
        <f>COUNTIF(A19:G19,"26")</f>
        <v>0</v>
      </c>
      <c r="E166" s="71">
        <f>COUNTIF(A22:G22,"26")</f>
        <v>0</v>
      </c>
      <c r="F166" s="71">
        <f>COUNTIF(A25:G25,"26")</f>
        <v>0</v>
      </c>
      <c r="G166" s="71">
        <f>COUNTIF(A28:G28,"26")</f>
        <v>0</v>
      </c>
      <c r="H166" s="71">
        <f>COUNTIF(A31:G31,"26")</f>
        <v>0</v>
      </c>
      <c r="I166" s="71">
        <f>COUNTIF(A34:G34,"26")</f>
        <v>0</v>
      </c>
      <c r="J166" s="71">
        <f>COUNTIF(A37:G37,"26")</f>
        <v>0</v>
      </c>
      <c r="K166" s="71">
        <f>COUNTIF(A40:G40,"26")</f>
        <v>0</v>
      </c>
      <c r="L166" s="71">
        <f>COUNTIF(A43:G43,"26")</f>
        <v>0</v>
      </c>
      <c r="M166" s="71">
        <f>COUNTIF(A46:G46,"26")</f>
        <v>0</v>
      </c>
      <c r="N166" s="71">
        <f>COUNTIF(A49:G49,"26")</f>
        <v>0</v>
      </c>
      <c r="O166" s="71">
        <f>COUNTIF($A$52:$G$52,"26")</f>
        <v>0</v>
      </c>
      <c r="P166" s="71">
        <f>COUNTIF($A$55:$G$55,"26")</f>
        <v>0</v>
      </c>
      <c r="Q166" s="71">
        <f>COUNTIF($A$58:$G$58,"26")</f>
        <v>0</v>
      </c>
      <c r="R166" s="71">
        <f>COUNTIF($A$61:$G$61,"26")</f>
        <v>0</v>
      </c>
      <c r="S166" s="71">
        <f>COUNTIF($A$64:$G$64,"26")</f>
        <v>0</v>
      </c>
      <c r="T166" s="71">
        <f>COUNTIF($A$67:$G$67,"26")</f>
        <v>0</v>
      </c>
      <c r="U166" s="71">
        <f>COUNTIF($A$70:$G$70,"26")</f>
        <v>0</v>
      </c>
      <c r="V166" s="71">
        <f>COUNTIF($A$73:$G$73,"26")</f>
        <v>0</v>
      </c>
      <c r="W166" s="71">
        <f>COUNTIF($A$76:$G$76,"26")</f>
        <v>0</v>
      </c>
      <c r="X166" s="71">
        <f>COUNTIF($A$79:$G$79,"26")</f>
        <v>0</v>
      </c>
      <c r="Y166" s="71">
        <f>COUNTIF($A$82:$G$82,"26")</f>
        <v>0</v>
      </c>
      <c r="Z166" s="71">
        <f>COUNTIF($A$85:$G$85,"26")</f>
        <v>0</v>
      </c>
      <c r="AA166" s="71">
        <f>COUNTIF($A$88:$G$88,"26")</f>
        <v>0</v>
      </c>
      <c r="AB166" s="173">
        <f>SUM(A166:AA166)</f>
        <v>0</v>
      </c>
      <c r="AC166" s="175">
        <f>AB166/180</f>
        <v>0</v>
      </c>
      <c r="AD166" s="66"/>
    </row>
    <row r="167" spans="1:30" ht="38.25" x14ac:dyDescent="0.2">
      <c r="A167" s="71" t="s">
        <v>2</v>
      </c>
      <c r="B167" s="71"/>
      <c r="C167" s="71"/>
      <c r="D167" s="71"/>
      <c r="E167" s="71"/>
      <c r="F167" s="71"/>
      <c r="G167" s="71"/>
      <c r="H167" s="71"/>
      <c r="I167" s="71"/>
      <c r="J167" s="71"/>
      <c r="K167" s="71"/>
      <c r="L167" s="71"/>
      <c r="M167" s="71"/>
      <c r="N167" s="71"/>
      <c r="O167" s="66"/>
      <c r="P167" s="66"/>
      <c r="Q167" s="71"/>
      <c r="R167" s="71"/>
      <c r="S167" s="71"/>
      <c r="T167" s="71"/>
      <c r="U167" s="71"/>
      <c r="V167" s="71"/>
      <c r="W167" s="71"/>
      <c r="X167" s="71"/>
      <c r="Y167" s="173"/>
      <c r="Z167" s="175"/>
      <c r="AA167" s="66"/>
      <c r="AB167" s="174" t="s">
        <v>97</v>
      </c>
      <c r="AC167" s="174">
        <v>27</v>
      </c>
      <c r="AD167" s="66"/>
    </row>
    <row r="168" spans="1:30" x14ac:dyDescent="0.2">
      <c r="A168" s="71">
        <f>COUNTIF(A10:G10,"27")</f>
        <v>0</v>
      </c>
      <c r="B168" s="71">
        <f>COUNTIF(A13:G13,"27")</f>
        <v>0</v>
      </c>
      <c r="C168" s="71">
        <f>COUNTIF(A16:G16,"27")</f>
        <v>0</v>
      </c>
      <c r="D168" s="71">
        <f>COUNTIF(A19:G19,"27")</f>
        <v>0</v>
      </c>
      <c r="E168" s="71">
        <f>COUNTIF(A22:G22,"27")</f>
        <v>0</v>
      </c>
      <c r="F168" s="71">
        <f>COUNTIF(A25:G25,"27")</f>
        <v>0</v>
      </c>
      <c r="G168" s="71">
        <f>COUNTIF(A28:G28,"27")</f>
        <v>0</v>
      </c>
      <c r="H168" s="71">
        <f>COUNTIF(A31:G31,"27")</f>
        <v>0</v>
      </c>
      <c r="I168" s="71">
        <f>COUNTIF(A34:G34,"27")</f>
        <v>0</v>
      </c>
      <c r="J168" s="71">
        <f>COUNTIF(A37:G37,"27")</f>
        <v>0</v>
      </c>
      <c r="K168" s="71">
        <f>COUNTIF(A40:G40,"27")</f>
        <v>0</v>
      </c>
      <c r="L168" s="71">
        <f>COUNTIF(A43:G43,"27")</f>
        <v>0</v>
      </c>
      <c r="M168" s="71">
        <f>COUNTIF(A46:G46,"27")</f>
        <v>0</v>
      </c>
      <c r="N168" s="71">
        <f>COUNTIF(A49:G49,"27")</f>
        <v>0</v>
      </c>
      <c r="O168" s="71">
        <f>COUNTIF($A$52:$G$52,"27")</f>
        <v>0</v>
      </c>
      <c r="P168" s="71">
        <f>COUNTIF($A$55:$G$55,"27")</f>
        <v>0</v>
      </c>
      <c r="Q168" s="71">
        <f>COUNTIF($A$58:$G$58,"27")</f>
        <v>0</v>
      </c>
      <c r="R168" s="71">
        <f>COUNTIF($A$61:$G$61,"27")</f>
        <v>0</v>
      </c>
      <c r="S168" s="71">
        <f>COUNTIF($A$64:$G$64,"27")</f>
        <v>0</v>
      </c>
      <c r="T168" s="71">
        <f>COUNTIF($A$67:$G$67,"27")</f>
        <v>0</v>
      </c>
      <c r="U168" s="71">
        <f>COUNTIF($A$70:$G$70,"27")</f>
        <v>0</v>
      </c>
      <c r="V168" s="71">
        <f>COUNTIF($A$73:$G$73,"27")</f>
        <v>0</v>
      </c>
      <c r="W168" s="71">
        <f>COUNTIF($A$76:$G$76,"27")</f>
        <v>0</v>
      </c>
      <c r="X168" s="71">
        <f>COUNTIF($A$79:$G$79,"27")</f>
        <v>0</v>
      </c>
      <c r="Y168" s="71">
        <f>COUNTIF($A$82:$G$82,"27")</f>
        <v>0</v>
      </c>
      <c r="Z168" s="71">
        <f>COUNTIF($A$85:$G$85,"27")</f>
        <v>0</v>
      </c>
      <c r="AA168" s="71">
        <f>COUNTIF($A$88:$G$88,"27")</f>
        <v>0</v>
      </c>
      <c r="AB168" s="173">
        <f>SUM(A168:AA168)</f>
        <v>0</v>
      </c>
      <c r="AC168" s="175">
        <f>AB168/180</f>
        <v>0</v>
      </c>
      <c r="AD168" s="66"/>
    </row>
    <row r="169" spans="1:30" ht="38.25" x14ac:dyDescent="0.2">
      <c r="A169" s="71" t="s">
        <v>3</v>
      </c>
      <c r="B169" s="71"/>
      <c r="C169" s="71"/>
      <c r="D169" s="71"/>
      <c r="E169" s="71"/>
      <c r="F169" s="71"/>
      <c r="G169" s="71"/>
      <c r="H169" s="71"/>
      <c r="I169" s="71"/>
      <c r="J169" s="71"/>
      <c r="K169" s="71"/>
      <c r="L169" s="71"/>
      <c r="M169" s="71"/>
      <c r="N169" s="71"/>
      <c r="O169" s="66"/>
      <c r="P169" s="66"/>
      <c r="Q169" s="66"/>
      <c r="R169" s="66"/>
      <c r="S169" s="66"/>
      <c r="T169" s="66"/>
      <c r="U169" s="66"/>
      <c r="V169" s="66"/>
      <c r="W169" s="66"/>
      <c r="X169" s="66"/>
      <c r="Y169" s="66"/>
      <c r="Z169" s="66"/>
      <c r="AA169" s="66"/>
      <c r="AB169" s="174" t="s">
        <v>98</v>
      </c>
      <c r="AC169" s="174">
        <v>28</v>
      </c>
      <c r="AD169" s="66"/>
    </row>
    <row r="170" spans="1:30" x14ac:dyDescent="0.2">
      <c r="A170" s="71">
        <f>COUNTIF(A10:G10,"28")</f>
        <v>0</v>
      </c>
      <c r="B170" s="71">
        <f>COUNTIF(A13:G13,"28")</f>
        <v>0</v>
      </c>
      <c r="C170" s="71">
        <f>COUNTIF(A16:G16,"28")</f>
        <v>0</v>
      </c>
      <c r="D170" s="71">
        <f>COUNTIF(A19:G19,"28")</f>
        <v>0</v>
      </c>
      <c r="E170" s="71">
        <f>COUNTIF(A22:G22,"28")</f>
        <v>0</v>
      </c>
      <c r="F170" s="71">
        <f>COUNTIF(A25:G25,"28")</f>
        <v>0</v>
      </c>
      <c r="G170" s="71">
        <f>COUNTIF(A28:G28,"28")</f>
        <v>0</v>
      </c>
      <c r="H170" s="71">
        <f>COUNTIF(A31:G31,"28")</f>
        <v>0</v>
      </c>
      <c r="I170" s="71">
        <f>COUNTIF(A34:G34,"28")</f>
        <v>0</v>
      </c>
      <c r="J170" s="71">
        <f>COUNTIF(A37:G37,"28")</f>
        <v>0</v>
      </c>
      <c r="K170" s="71">
        <f>COUNTIF(A40:G40,"28")</f>
        <v>0</v>
      </c>
      <c r="L170" s="71">
        <f>COUNTIF(A43:G43,"28")</f>
        <v>0</v>
      </c>
      <c r="M170" s="71">
        <f>COUNTIF(A46:G46,"28")</f>
        <v>0</v>
      </c>
      <c r="N170" s="71">
        <f>COUNTIF(A49:G49,"28")</f>
        <v>0</v>
      </c>
      <c r="O170" s="71">
        <f>COUNTIF($A$52:$G$52,"28")</f>
        <v>0</v>
      </c>
      <c r="P170" s="71">
        <f>COUNTIF($A$55:$G$55,"28")</f>
        <v>0</v>
      </c>
      <c r="Q170" s="71">
        <f>COUNTIF($A$58:$G$58,"28")</f>
        <v>0</v>
      </c>
      <c r="R170" s="71">
        <f>COUNTIF($A$61:$G$61,"28")</f>
        <v>0</v>
      </c>
      <c r="S170" s="71">
        <f>COUNTIF($A$64:$G$64,"28")</f>
        <v>0</v>
      </c>
      <c r="T170" s="71">
        <f>COUNTIF($A$67:$G$67,"28")</f>
        <v>0</v>
      </c>
      <c r="U170" s="71">
        <f>COUNTIF($A$70:$G$70,"28")</f>
        <v>0</v>
      </c>
      <c r="V170" s="71">
        <f>COUNTIF($A$73:$G$73,"28")</f>
        <v>0</v>
      </c>
      <c r="W170" s="71">
        <f>COUNTIF($A$76:$G$76,"28")</f>
        <v>0</v>
      </c>
      <c r="X170" s="71">
        <f>COUNTIF($A$79:$G$79,"28")</f>
        <v>0</v>
      </c>
      <c r="Y170" s="71">
        <f>COUNTIF($A$82:$G$82,"28")</f>
        <v>0</v>
      </c>
      <c r="Z170" s="71">
        <f>COUNTIF($A$85:$G$85,"28")</f>
        <v>0</v>
      </c>
      <c r="AA170" s="71">
        <f>COUNTIF($A$88:$G$88,"28")</f>
        <v>0</v>
      </c>
      <c r="AB170" s="173">
        <f>SUM(A170:AA170)</f>
        <v>0</v>
      </c>
      <c r="AC170" s="175">
        <f>AB170/180</f>
        <v>0</v>
      </c>
      <c r="AD170" s="66"/>
    </row>
    <row r="171" spans="1:30" ht="38.25" x14ac:dyDescent="0.2">
      <c r="A171" s="71" t="s">
        <v>4</v>
      </c>
      <c r="B171" s="71"/>
      <c r="C171" s="71"/>
      <c r="D171" s="71"/>
      <c r="E171" s="71"/>
      <c r="F171" s="71"/>
      <c r="G171" s="71"/>
      <c r="H171" s="71"/>
      <c r="I171" s="71"/>
      <c r="J171" s="71"/>
      <c r="K171" s="71"/>
      <c r="L171" s="71"/>
      <c r="M171" s="71"/>
      <c r="N171" s="71"/>
      <c r="O171" s="66"/>
      <c r="P171" s="66"/>
      <c r="Q171" s="66"/>
      <c r="R171" s="66"/>
      <c r="S171" s="66"/>
      <c r="T171" s="66"/>
      <c r="U171" s="66"/>
      <c r="V171" s="66"/>
      <c r="W171" s="66"/>
      <c r="X171" s="66"/>
      <c r="Y171" s="66"/>
      <c r="Z171" s="66"/>
      <c r="AA171" s="66"/>
      <c r="AB171" s="174" t="s">
        <v>99</v>
      </c>
      <c r="AC171" s="174">
        <v>29</v>
      </c>
      <c r="AD171" s="66"/>
    </row>
    <row r="172" spans="1:30" x14ac:dyDescent="0.2">
      <c r="A172" s="71">
        <f>COUNTIF(A10:G10,"29")</f>
        <v>0</v>
      </c>
      <c r="B172" s="71">
        <f>COUNTIF(A13:G13,"29")</f>
        <v>0</v>
      </c>
      <c r="C172" s="71">
        <f>COUNTIF(A16:G16,"29")</f>
        <v>0</v>
      </c>
      <c r="D172" s="71">
        <f>COUNTIF(A19:G19,"29")</f>
        <v>0</v>
      </c>
      <c r="E172" s="71">
        <f>COUNTIF(A22:G22,"29")</f>
        <v>0</v>
      </c>
      <c r="F172" s="71">
        <f>COUNTIF(A25:G25,"29")</f>
        <v>0</v>
      </c>
      <c r="G172" s="71">
        <f>COUNTIF(A28:G28,"29")</f>
        <v>0</v>
      </c>
      <c r="H172" s="71">
        <f>COUNTIF(A31:G31,"29")</f>
        <v>0</v>
      </c>
      <c r="I172" s="71">
        <f>COUNTIF(A34:G34,"29")</f>
        <v>0</v>
      </c>
      <c r="J172" s="71">
        <f>COUNTIF(A37:G37,"29")</f>
        <v>0</v>
      </c>
      <c r="K172" s="71">
        <f>COUNTIF(A40:G40,"29")</f>
        <v>0</v>
      </c>
      <c r="L172" s="71">
        <f>COUNTIF(A43:G43,"29")</f>
        <v>0</v>
      </c>
      <c r="M172" s="71">
        <f>COUNTIF(A46:G46,"29")</f>
        <v>0</v>
      </c>
      <c r="N172" s="71">
        <f>COUNTIF(A49:G49,"29")</f>
        <v>0</v>
      </c>
      <c r="O172" s="71">
        <f>COUNTIF($A$52:$G$52,"29")</f>
        <v>0</v>
      </c>
      <c r="P172" s="71">
        <f>COUNTIF($A$55:$G$55,"29")</f>
        <v>0</v>
      </c>
      <c r="Q172" s="71">
        <f>COUNTIF($A$58:$G$58,"29")</f>
        <v>0</v>
      </c>
      <c r="R172" s="71">
        <f>COUNTIF($A$61:$G$61,"29")</f>
        <v>0</v>
      </c>
      <c r="S172" s="71">
        <f>COUNTIF($A$64:$G$64,"29")</f>
        <v>0</v>
      </c>
      <c r="T172" s="71">
        <f>COUNTIF($A$67:$G$67,"29")</f>
        <v>0</v>
      </c>
      <c r="U172" s="71">
        <f>COUNTIF($A$70:$G$70,"29")</f>
        <v>0</v>
      </c>
      <c r="V172" s="71">
        <f>COUNTIF($A$73:$G$73,"29")</f>
        <v>0</v>
      </c>
      <c r="W172" s="71">
        <f>COUNTIF($A$76:$G$76,"29")</f>
        <v>0</v>
      </c>
      <c r="X172" s="71">
        <f>COUNTIF($A$79:$G$79,"29")</f>
        <v>0</v>
      </c>
      <c r="Y172" s="71">
        <f>COUNTIF($A$82:$G$82,"29")</f>
        <v>0</v>
      </c>
      <c r="Z172" s="71">
        <f>COUNTIF($A$85:$G$85,"29")</f>
        <v>0</v>
      </c>
      <c r="AA172" s="71">
        <f>COUNTIF($A$88:$G$88,"29")</f>
        <v>0</v>
      </c>
      <c r="AB172" s="173">
        <f>SUM(A172:AA172)</f>
        <v>0</v>
      </c>
      <c r="AC172" s="175">
        <f>AB172/180</f>
        <v>0</v>
      </c>
      <c r="AD172" s="66"/>
    </row>
    <row r="173" spans="1:30" ht="38.25" x14ac:dyDescent="0.2">
      <c r="A173" s="71" t="s">
        <v>5</v>
      </c>
      <c r="B173" s="71"/>
      <c r="C173" s="71"/>
      <c r="D173" s="71"/>
      <c r="E173" s="71"/>
      <c r="F173" s="71"/>
      <c r="G173" s="71"/>
      <c r="H173" s="71"/>
      <c r="I173" s="71"/>
      <c r="J173" s="71"/>
      <c r="K173" s="71"/>
      <c r="L173" s="71"/>
      <c r="M173" s="71"/>
      <c r="N173" s="71"/>
      <c r="O173" s="66"/>
      <c r="P173" s="66"/>
      <c r="Q173" s="66"/>
      <c r="R173" s="66"/>
      <c r="S173" s="66"/>
      <c r="T173" s="66"/>
      <c r="U173" s="66"/>
      <c r="V173" s="66"/>
      <c r="W173" s="66"/>
      <c r="X173" s="66"/>
      <c r="Y173" s="66"/>
      <c r="Z173" s="66"/>
      <c r="AA173" s="66"/>
      <c r="AB173" s="174" t="s">
        <v>57</v>
      </c>
      <c r="AC173" s="174">
        <v>30</v>
      </c>
      <c r="AD173" s="66"/>
    </row>
    <row r="174" spans="1:30" x14ac:dyDescent="0.2">
      <c r="A174" s="71">
        <f>COUNTIF(A10:G10,"30")</f>
        <v>0</v>
      </c>
      <c r="B174" s="71">
        <f>COUNTIF(A13:G13,"30")</f>
        <v>0</v>
      </c>
      <c r="C174" s="71">
        <f>COUNTIF(A16:G16,"30")</f>
        <v>0</v>
      </c>
      <c r="D174" s="71">
        <f>COUNTIF(A19:G19,"30")</f>
        <v>0</v>
      </c>
      <c r="E174" s="71">
        <f>COUNTIF(A22:G22,"30")</f>
        <v>0</v>
      </c>
      <c r="F174" s="71">
        <f>COUNTIF(A25:G25,"30")</f>
        <v>0</v>
      </c>
      <c r="G174" s="71">
        <f>COUNTIF(A28:G28,"30")</f>
        <v>0</v>
      </c>
      <c r="H174" s="71">
        <f>COUNTIF(A31:G31,"30")</f>
        <v>0</v>
      </c>
      <c r="I174" s="71">
        <f>COUNTIF(A34:G34,"30")</f>
        <v>0</v>
      </c>
      <c r="J174" s="71">
        <f>COUNTIF(A37:G37,"30")</f>
        <v>0</v>
      </c>
      <c r="K174" s="71">
        <f>COUNTIF(A40:G40,"30")</f>
        <v>0</v>
      </c>
      <c r="L174" s="71">
        <f>COUNTIF(A43:G43,"30")</f>
        <v>0</v>
      </c>
      <c r="M174" s="71">
        <f>COUNTIF(A46:G46,"30")</f>
        <v>0</v>
      </c>
      <c r="N174" s="71">
        <f>COUNTIF(A49:G49,"30")</f>
        <v>0</v>
      </c>
      <c r="O174" s="71">
        <f>COUNTIF($A$52:$G$52,"30")</f>
        <v>0</v>
      </c>
      <c r="P174" s="71">
        <f>COUNTIF($A$55:$G$55,"30")</f>
        <v>0</v>
      </c>
      <c r="Q174" s="71">
        <f>COUNTIF($A$58:$G$58,"30")</f>
        <v>0</v>
      </c>
      <c r="R174" s="71">
        <f>COUNTIF($A$61:$G$61,"30")</f>
        <v>0</v>
      </c>
      <c r="S174" s="71">
        <f>COUNTIF($A$64:$G$64,"30")</f>
        <v>0</v>
      </c>
      <c r="T174" s="71">
        <f>COUNTIF($A$67:$G$67,"30")</f>
        <v>0</v>
      </c>
      <c r="U174" s="71">
        <f>COUNTIF($A$70:$G$70,"30")</f>
        <v>0</v>
      </c>
      <c r="V174" s="71">
        <f>COUNTIF($A$73:$G$73,"30")</f>
        <v>0</v>
      </c>
      <c r="W174" s="71">
        <f>COUNTIF($A$76:$G$76,"30")</f>
        <v>0</v>
      </c>
      <c r="X174" s="71">
        <f>COUNTIF($A$79:$G$79,"30")</f>
        <v>0</v>
      </c>
      <c r="Y174" s="71">
        <f>COUNTIF($A$82:$G$82,"30")</f>
        <v>0</v>
      </c>
      <c r="Z174" s="71">
        <f>COUNTIF($A$85:$G$85,"30")</f>
        <v>0</v>
      </c>
      <c r="AA174" s="71">
        <f>COUNTIF($A$88:$G$88,"30")</f>
        <v>0</v>
      </c>
      <c r="AB174" s="173">
        <f>SUM(A174:AA174)</f>
        <v>0</v>
      </c>
      <c r="AC174" s="175">
        <f>AB174/180</f>
        <v>0</v>
      </c>
      <c r="AD174" s="66"/>
    </row>
    <row r="175" spans="1:30" ht="38.25" x14ac:dyDescent="0.2">
      <c r="A175" s="71" t="s">
        <v>6</v>
      </c>
      <c r="B175" s="71"/>
      <c r="C175" s="71"/>
      <c r="D175" s="71"/>
      <c r="E175" s="71"/>
      <c r="F175" s="71"/>
      <c r="G175" s="71"/>
      <c r="H175" s="71"/>
      <c r="I175" s="71"/>
      <c r="J175" s="71"/>
      <c r="K175" s="71"/>
      <c r="L175" s="71"/>
      <c r="M175" s="71"/>
      <c r="N175" s="71"/>
      <c r="O175" s="66"/>
      <c r="P175" s="66"/>
      <c r="Q175" s="66"/>
      <c r="R175" s="66"/>
      <c r="S175" s="66"/>
      <c r="T175" s="66"/>
      <c r="U175" s="66"/>
      <c r="V175" s="66"/>
      <c r="W175" s="66"/>
      <c r="X175" s="66"/>
      <c r="Y175" s="66"/>
      <c r="Z175" s="66"/>
      <c r="AA175" s="66"/>
      <c r="AB175" s="174" t="s">
        <v>58</v>
      </c>
      <c r="AC175" s="174">
        <v>31</v>
      </c>
      <c r="AD175" s="66"/>
    </row>
    <row r="176" spans="1:30" x14ac:dyDescent="0.2">
      <c r="A176" s="71">
        <f>COUNTIF(A10:G10,"31")</f>
        <v>0</v>
      </c>
      <c r="B176" s="71">
        <f>COUNTIF(A13:G13,"31")</f>
        <v>0</v>
      </c>
      <c r="C176" s="71">
        <f>COUNTIF(A16:G16,"31")</f>
        <v>0</v>
      </c>
      <c r="D176" s="71">
        <f>COUNTIF(A19:G19,"31")</f>
        <v>0</v>
      </c>
      <c r="E176" s="71">
        <f>COUNTIF(A22:G22,"31")</f>
        <v>0</v>
      </c>
      <c r="F176" s="71">
        <f>COUNTIF(A25:G25,"31")</f>
        <v>0</v>
      </c>
      <c r="G176" s="71">
        <f>COUNTIF(A28:G28,"31")</f>
        <v>0</v>
      </c>
      <c r="H176" s="71">
        <f>COUNTIF(A31:G31,"31")</f>
        <v>0</v>
      </c>
      <c r="I176" s="71">
        <f>COUNTIF(A34:G34,"31")</f>
        <v>0</v>
      </c>
      <c r="J176" s="71">
        <f>COUNTIF(A37:G37,"31")</f>
        <v>0</v>
      </c>
      <c r="K176" s="71">
        <f>COUNTIF(A40:G40,"31")</f>
        <v>0</v>
      </c>
      <c r="L176" s="71">
        <f>COUNTIF(A43:G43,"31")</f>
        <v>0</v>
      </c>
      <c r="M176" s="71">
        <f>COUNTIF(A46:G46,"31")</f>
        <v>0</v>
      </c>
      <c r="N176" s="71">
        <f>COUNTIF(A49:G49,"31")</f>
        <v>0</v>
      </c>
      <c r="O176" s="71">
        <f>COUNTIF($A$52:$G$52,"31")</f>
        <v>0</v>
      </c>
      <c r="P176" s="71">
        <f>COUNTIF($A$55:$G$55,"31")</f>
        <v>0</v>
      </c>
      <c r="Q176" s="71">
        <f>COUNTIF($A$58:$G$58,"31")</f>
        <v>0</v>
      </c>
      <c r="R176" s="71">
        <f>COUNTIF($A$61:$G$61,"31")</f>
        <v>0</v>
      </c>
      <c r="S176" s="71">
        <f>COUNTIF($A$64:$G$64,"31")</f>
        <v>0</v>
      </c>
      <c r="T176" s="71">
        <f>COUNTIF($A$67:$G$67,"31")</f>
        <v>0</v>
      </c>
      <c r="U176" s="71">
        <f>COUNTIF($A$70:$G$70,"31")</f>
        <v>0</v>
      </c>
      <c r="V176" s="71">
        <f>COUNTIF($A$73:$G$73,"31")</f>
        <v>0</v>
      </c>
      <c r="W176" s="71">
        <f>COUNTIF($A$76:$G$76,"31")</f>
        <v>0</v>
      </c>
      <c r="X176" s="71">
        <f>COUNTIF($A$79:$G$79,"31")</f>
        <v>0</v>
      </c>
      <c r="Y176" s="71">
        <f>COUNTIF($A$82:$G$82,"31")</f>
        <v>0</v>
      </c>
      <c r="Z176" s="71">
        <f>COUNTIF($A$85:$G$85,"31")</f>
        <v>0</v>
      </c>
      <c r="AA176" s="71">
        <f>COUNTIF($A$88:$G$88,"31")</f>
        <v>0</v>
      </c>
      <c r="AB176" s="173">
        <f>SUM(A176:AA176)</f>
        <v>0</v>
      </c>
      <c r="AC176" s="175">
        <f>AB176/180</f>
        <v>0</v>
      </c>
      <c r="AD176" s="66"/>
    </row>
    <row r="177" spans="1:30" ht="38.25" x14ac:dyDescent="0.2">
      <c r="A177" s="71" t="s">
        <v>7</v>
      </c>
      <c r="B177" s="71"/>
      <c r="C177" s="71"/>
      <c r="D177" s="71"/>
      <c r="E177" s="71"/>
      <c r="F177" s="71"/>
      <c r="G177" s="71"/>
      <c r="H177" s="71"/>
      <c r="I177" s="71"/>
      <c r="J177" s="71"/>
      <c r="K177" s="71"/>
      <c r="L177" s="71"/>
      <c r="M177" s="71"/>
      <c r="N177" s="71"/>
      <c r="O177" s="66"/>
      <c r="P177" s="66"/>
      <c r="Q177" s="66"/>
      <c r="R177" s="66"/>
      <c r="S177" s="66"/>
      <c r="T177" s="66"/>
      <c r="U177" s="66"/>
      <c r="V177" s="66"/>
      <c r="W177" s="66"/>
      <c r="X177" s="66"/>
      <c r="Y177" s="66"/>
      <c r="Z177" s="66"/>
      <c r="AA177" s="66"/>
      <c r="AB177" s="174" t="s">
        <v>59</v>
      </c>
      <c r="AC177" s="174">
        <v>32</v>
      </c>
      <c r="AD177" s="66"/>
    </row>
    <row r="178" spans="1:30" x14ac:dyDescent="0.2">
      <c r="A178" s="71">
        <f>COUNTIF(A10:G10,"32")</f>
        <v>0</v>
      </c>
      <c r="B178" s="71">
        <f>COUNTIF(A13:G13,"32")</f>
        <v>0</v>
      </c>
      <c r="C178" s="71">
        <f>COUNTIF(A16:G16,"32")</f>
        <v>0</v>
      </c>
      <c r="D178" s="71">
        <f>COUNTIF(A19:G19,"32")</f>
        <v>0</v>
      </c>
      <c r="E178" s="71">
        <f>COUNTIF(A22:G22,"32")</f>
        <v>0</v>
      </c>
      <c r="F178" s="71">
        <f>COUNTIF(A25:G25,"32")</f>
        <v>0</v>
      </c>
      <c r="G178" s="71">
        <f>COUNTIF(A28:G28,"32")</f>
        <v>0</v>
      </c>
      <c r="H178" s="71">
        <f>COUNTIF(A31:G31,"32")</f>
        <v>0</v>
      </c>
      <c r="I178" s="71">
        <f>COUNTIF(A34:G34,"32")</f>
        <v>0</v>
      </c>
      <c r="J178" s="71">
        <f>COUNTIF(A37:G37,"32")</f>
        <v>0</v>
      </c>
      <c r="K178" s="71">
        <f>COUNTIF(A40:G40,"32")</f>
        <v>0</v>
      </c>
      <c r="L178" s="71">
        <f>COUNTIF(A43:G43,"32")</f>
        <v>0</v>
      </c>
      <c r="M178" s="71">
        <f>COUNTIF(A46:G46,"32")</f>
        <v>0</v>
      </c>
      <c r="N178" s="71">
        <f>COUNTIF(A49:G49,"32")</f>
        <v>0</v>
      </c>
      <c r="O178" s="71">
        <f>COUNTIF($A$52:$G$52,"32")</f>
        <v>0</v>
      </c>
      <c r="P178" s="71">
        <f>COUNTIF($A$55:$G$55,"32")</f>
        <v>0</v>
      </c>
      <c r="Q178" s="71">
        <f>COUNTIF($A$58:$G$58,"32")</f>
        <v>0</v>
      </c>
      <c r="R178" s="71">
        <f>COUNTIF($A$61:$G$61,"32")</f>
        <v>0</v>
      </c>
      <c r="S178" s="71">
        <f>COUNTIF($A$64:$G$64,"32")</f>
        <v>0</v>
      </c>
      <c r="T178" s="71">
        <f>COUNTIF($A$67:$G$67,"32")</f>
        <v>0</v>
      </c>
      <c r="U178" s="71">
        <f>COUNTIF($A$70:$G$70,"32")</f>
        <v>0</v>
      </c>
      <c r="V178" s="71">
        <f>COUNTIF($A$73:$G$73,"32")</f>
        <v>0</v>
      </c>
      <c r="W178" s="71">
        <f>COUNTIF($A$76:$G$76,"32")</f>
        <v>0</v>
      </c>
      <c r="X178" s="71">
        <f>COUNTIF($A$79:$G$79,"32")</f>
        <v>0</v>
      </c>
      <c r="Y178" s="71">
        <f>COUNTIF($A$82:$G$82,"32")</f>
        <v>0</v>
      </c>
      <c r="Z178" s="71">
        <f>COUNTIF($A$85:$G$85,"32")</f>
        <v>0</v>
      </c>
      <c r="AA178" s="71">
        <f>COUNTIF($A$88:$G$88,"32")</f>
        <v>0</v>
      </c>
      <c r="AB178" s="173">
        <f>SUM(A178:AA178)</f>
        <v>0</v>
      </c>
      <c r="AC178" s="175">
        <f>AB178/180</f>
        <v>0</v>
      </c>
      <c r="AD178" s="66"/>
    </row>
    <row r="179" spans="1:30" ht="38.25" x14ac:dyDescent="0.2">
      <c r="A179" s="71" t="s">
        <v>8</v>
      </c>
      <c r="B179" s="71"/>
      <c r="C179" s="71"/>
      <c r="D179" s="71"/>
      <c r="E179" s="71"/>
      <c r="F179" s="71"/>
      <c r="G179" s="71"/>
      <c r="H179" s="71"/>
      <c r="I179" s="71"/>
      <c r="J179" s="71"/>
      <c r="K179" s="71"/>
      <c r="L179" s="71"/>
      <c r="M179" s="71"/>
      <c r="N179" s="71"/>
      <c r="O179" s="66"/>
      <c r="P179" s="66"/>
      <c r="Q179" s="66"/>
      <c r="R179" s="66"/>
      <c r="S179" s="66"/>
      <c r="T179" s="66"/>
      <c r="U179" s="66"/>
      <c r="V179" s="66"/>
      <c r="W179" s="66"/>
      <c r="X179" s="66"/>
      <c r="Y179" s="66"/>
      <c r="Z179" s="66"/>
      <c r="AA179" s="66"/>
      <c r="AB179" s="174" t="s">
        <v>60</v>
      </c>
      <c r="AC179" s="174">
        <v>33</v>
      </c>
      <c r="AD179" s="66"/>
    </row>
    <row r="180" spans="1:30" x14ac:dyDescent="0.2">
      <c r="A180" s="71">
        <f>COUNTIF(A10:G10,"33")</f>
        <v>0</v>
      </c>
      <c r="B180" s="71">
        <f>COUNTIF(A13:G13,"33")</f>
        <v>0</v>
      </c>
      <c r="C180" s="71">
        <f>COUNTIF(A16:G16,"33")</f>
        <v>0</v>
      </c>
      <c r="D180" s="71">
        <f>COUNTIF(A19:G19,"33")</f>
        <v>0</v>
      </c>
      <c r="E180" s="71">
        <f>COUNTIF(A22:G22,"33")</f>
        <v>0</v>
      </c>
      <c r="F180" s="71">
        <f>COUNTIF(A25:G25,"33")</f>
        <v>0</v>
      </c>
      <c r="G180" s="71">
        <f>COUNTIF(A28:G28,"33")</f>
        <v>0</v>
      </c>
      <c r="H180" s="71">
        <f>COUNTIF(A31:G31,"33")</f>
        <v>0</v>
      </c>
      <c r="I180" s="71">
        <f>COUNTIF(A34:G34,"33")</f>
        <v>0</v>
      </c>
      <c r="J180" s="71">
        <f>COUNTIF(A37:G37,"33")</f>
        <v>0</v>
      </c>
      <c r="K180" s="71">
        <f>COUNTIF(A40:G40,"33")</f>
        <v>0</v>
      </c>
      <c r="L180" s="71">
        <f>COUNTIF(A43:G43,"33")</f>
        <v>0</v>
      </c>
      <c r="M180" s="71">
        <f>COUNTIF(A46:G46,"33")</f>
        <v>0</v>
      </c>
      <c r="N180" s="71">
        <f>COUNTIF(A49:G49,"33")</f>
        <v>0</v>
      </c>
      <c r="O180" s="71">
        <f>COUNTIF($A$52:$G$52,"33")</f>
        <v>0</v>
      </c>
      <c r="P180" s="71">
        <f>COUNTIF($A$55:$G$55,"33")</f>
        <v>0</v>
      </c>
      <c r="Q180" s="71">
        <f>COUNTIF($A$58:$G$58,"33")</f>
        <v>0</v>
      </c>
      <c r="R180" s="71">
        <f>COUNTIF($A$61:$G$61,"33")</f>
        <v>0</v>
      </c>
      <c r="S180" s="71">
        <f>COUNTIF($A$64:$G$64,"33")</f>
        <v>0</v>
      </c>
      <c r="T180" s="71">
        <f>COUNTIF($A$67:$G$67,"33")</f>
        <v>0</v>
      </c>
      <c r="U180" s="71">
        <f>COUNTIF($A$70:$G$70,"33")</f>
        <v>0</v>
      </c>
      <c r="V180" s="71">
        <f>COUNTIF($A$73:$G$73,"33")</f>
        <v>0</v>
      </c>
      <c r="W180" s="71">
        <f>COUNTIF($A$76:$G$76,"33")</f>
        <v>0</v>
      </c>
      <c r="X180" s="71">
        <f>COUNTIF($A$79:$G$79,"33")</f>
        <v>0</v>
      </c>
      <c r="Y180" s="71">
        <f>COUNTIF($A$82:$G$82,"33")</f>
        <v>0</v>
      </c>
      <c r="Z180" s="71">
        <f>COUNTIF($A$85:$G$85,"33")</f>
        <v>0</v>
      </c>
      <c r="AA180" s="71">
        <f>COUNTIF($A$88:$G$88,"33")</f>
        <v>0</v>
      </c>
      <c r="AB180" s="173">
        <f>SUM(A180:AA180)</f>
        <v>0</v>
      </c>
      <c r="AC180" s="175">
        <f>AB180/180</f>
        <v>0</v>
      </c>
      <c r="AD180" s="66"/>
    </row>
    <row r="181" spans="1:30" ht="38.25" x14ac:dyDescent="0.2">
      <c r="A181" s="71" t="s">
        <v>9</v>
      </c>
      <c r="B181" s="71"/>
      <c r="C181" s="71"/>
      <c r="D181" s="71"/>
      <c r="E181" s="71"/>
      <c r="F181" s="71"/>
      <c r="G181" s="71"/>
      <c r="H181" s="71"/>
      <c r="I181" s="71"/>
      <c r="J181" s="71"/>
      <c r="K181" s="71"/>
      <c r="L181" s="71"/>
      <c r="M181" s="71"/>
      <c r="N181" s="71"/>
      <c r="O181" s="66"/>
      <c r="P181" s="66"/>
      <c r="Q181" s="66"/>
      <c r="R181" s="66"/>
      <c r="S181" s="66"/>
      <c r="T181" s="66"/>
      <c r="U181" s="66"/>
      <c r="V181" s="66"/>
      <c r="W181" s="66"/>
      <c r="X181" s="66"/>
      <c r="Y181" s="66"/>
      <c r="Z181" s="66"/>
      <c r="AA181" s="66"/>
      <c r="AB181" s="174" t="s">
        <v>61</v>
      </c>
      <c r="AC181" s="174">
        <v>34</v>
      </c>
      <c r="AD181" s="66"/>
    </row>
    <row r="182" spans="1:30" x14ac:dyDescent="0.2">
      <c r="A182" s="71">
        <f>COUNTIF(A10:G10,"34")</f>
        <v>0</v>
      </c>
      <c r="B182" s="71">
        <f>COUNTIF(A13:G13,"34")</f>
        <v>0</v>
      </c>
      <c r="C182" s="71">
        <f>COUNTIF(A16:G16,"34")</f>
        <v>0</v>
      </c>
      <c r="D182" s="71">
        <f>COUNTIF(A19:G19,"34")</f>
        <v>0</v>
      </c>
      <c r="E182" s="71">
        <f>COUNTIF(A22:G22,"34")</f>
        <v>0</v>
      </c>
      <c r="F182" s="71">
        <f>COUNTIF(A25:G25,"34")</f>
        <v>0</v>
      </c>
      <c r="G182" s="71">
        <f>COUNTIF(A28:G28,"34")</f>
        <v>0</v>
      </c>
      <c r="H182" s="71">
        <f>COUNTIF(A31:G31,"34")</f>
        <v>0</v>
      </c>
      <c r="I182" s="71">
        <f>COUNTIF(A34:G34,"34")</f>
        <v>0</v>
      </c>
      <c r="J182" s="71">
        <f>COUNTIF(A37:G37,"34")</f>
        <v>0</v>
      </c>
      <c r="K182" s="71">
        <f>COUNTIF(A40:G40,"34")</f>
        <v>0</v>
      </c>
      <c r="L182" s="71">
        <f>COUNTIF(A43:G43,"34")</f>
        <v>0</v>
      </c>
      <c r="M182" s="71">
        <f>COUNTIF(A46:G46,"34")</f>
        <v>0</v>
      </c>
      <c r="N182" s="71">
        <f>COUNTIF(A49:G49,"34")</f>
        <v>0</v>
      </c>
      <c r="O182" s="71">
        <f>COUNTIF($A$52:$G$52,"34")</f>
        <v>0</v>
      </c>
      <c r="P182" s="71">
        <f>COUNTIF($A$55:$G$55,"34")</f>
        <v>0</v>
      </c>
      <c r="Q182" s="71">
        <f>COUNTIF($A$58:$G$58,"34")</f>
        <v>0</v>
      </c>
      <c r="R182" s="71">
        <f>COUNTIF($A$61:$G$61,"34")</f>
        <v>0</v>
      </c>
      <c r="S182" s="71">
        <f>COUNTIF($A$64:$G$64,"34")</f>
        <v>0</v>
      </c>
      <c r="T182" s="71">
        <f>COUNTIF($A$67:$G$67,"34")</f>
        <v>0</v>
      </c>
      <c r="U182" s="71">
        <f>COUNTIF($A$70:$G$70,"34")</f>
        <v>0</v>
      </c>
      <c r="V182" s="71">
        <f>COUNTIF($A$73:$G$73,"34")</f>
        <v>0</v>
      </c>
      <c r="W182" s="71">
        <f>COUNTIF($A$76:$G$76,"34")</f>
        <v>0</v>
      </c>
      <c r="X182" s="71">
        <f>COUNTIF($A$79:$G$79,"34")</f>
        <v>0</v>
      </c>
      <c r="Y182" s="71">
        <f>COUNTIF($A$82:$G$82,"34")</f>
        <v>0</v>
      </c>
      <c r="Z182" s="71">
        <f>COUNTIF($A$85:$G$85,"34")</f>
        <v>0</v>
      </c>
      <c r="AA182" s="71">
        <f>COUNTIF($A$88:$G$88,"34")</f>
        <v>0</v>
      </c>
      <c r="AB182" s="173">
        <f>SUM(A182:AA182)</f>
        <v>0</v>
      </c>
      <c r="AC182" s="175">
        <f>AB182/180</f>
        <v>0</v>
      </c>
      <c r="AD182" s="66"/>
    </row>
    <row r="183" spans="1:30" ht="38.25" x14ac:dyDescent="0.2">
      <c r="A183" s="177" t="s">
        <v>10</v>
      </c>
      <c r="B183" s="71"/>
      <c r="C183" s="71"/>
      <c r="D183" s="71"/>
      <c r="E183" s="71"/>
      <c r="F183" s="71"/>
      <c r="G183" s="71"/>
      <c r="H183" s="71"/>
      <c r="I183" s="71"/>
      <c r="J183" s="71"/>
      <c r="K183" s="71"/>
      <c r="L183" s="71"/>
      <c r="M183" s="71"/>
      <c r="N183" s="71"/>
      <c r="O183" s="66"/>
      <c r="P183" s="66"/>
      <c r="Q183" s="66"/>
      <c r="R183" s="66"/>
      <c r="S183" s="66"/>
      <c r="T183" s="66"/>
      <c r="U183" s="66"/>
      <c r="V183" s="66"/>
      <c r="W183" s="66"/>
      <c r="X183" s="66"/>
      <c r="Y183" s="66"/>
      <c r="Z183" s="66"/>
      <c r="AA183" s="66"/>
      <c r="AB183" s="174" t="s">
        <v>62</v>
      </c>
      <c r="AC183" s="174">
        <v>35</v>
      </c>
      <c r="AD183" s="66"/>
    </row>
    <row r="184" spans="1:30" x14ac:dyDescent="0.2">
      <c r="A184" s="71">
        <f>COUNTIF(A10:G10,"35")</f>
        <v>0</v>
      </c>
      <c r="B184" s="71">
        <f>COUNTIF(A13:G13,"35")</f>
        <v>0</v>
      </c>
      <c r="C184" s="71">
        <f>COUNTIF(A16:G16,"35")</f>
        <v>0</v>
      </c>
      <c r="D184" s="71">
        <f>COUNTIF(A19:G19,"35")</f>
        <v>0</v>
      </c>
      <c r="E184" s="71">
        <f>COUNTIF(A22:G22,"35")</f>
        <v>0</v>
      </c>
      <c r="F184" s="71">
        <f>COUNTIF(A25:G25,"35")</f>
        <v>0</v>
      </c>
      <c r="G184" s="71">
        <f>COUNTIF(A28:G28,"35")</f>
        <v>0</v>
      </c>
      <c r="H184" s="71">
        <f>COUNTIF(A31:G31,"35")</f>
        <v>0</v>
      </c>
      <c r="I184" s="71">
        <f>COUNTIF(A34:G34,"35")</f>
        <v>0</v>
      </c>
      <c r="J184" s="71">
        <f>COUNTIF(A37:G37,"35")</f>
        <v>0</v>
      </c>
      <c r="K184" s="71">
        <f>COUNTIF(A40:G40,"35")</f>
        <v>0</v>
      </c>
      <c r="L184" s="71">
        <f>COUNTIF(A43:G43,"35")</f>
        <v>0</v>
      </c>
      <c r="M184" s="71">
        <f>COUNTIF(A46:G46,"35")</f>
        <v>0</v>
      </c>
      <c r="N184" s="71">
        <f>COUNTIF(A49:G49,"35")</f>
        <v>0</v>
      </c>
      <c r="O184" s="71">
        <f>COUNTIF($A$52:$G$52,"35")</f>
        <v>0</v>
      </c>
      <c r="P184" s="71">
        <f>COUNTIF($A$55:$G$55,"35")</f>
        <v>0</v>
      </c>
      <c r="Q184" s="71">
        <f>COUNTIF($A$58:$G$58,"35")</f>
        <v>0</v>
      </c>
      <c r="R184" s="71">
        <f>COUNTIF($A$61:$G$61,"35")</f>
        <v>0</v>
      </c>
      <c r="S184" s="71">
        <f>COUNTIF($A$64:$G$64,"35")</f>
        <v>0</v>
      </c>
      <c r="T184" s="71">
        <f>COUNTIF($A$67:$G$67,"35")</f>
        <v>0</v>
      </c>
      <c r="U184" s="71">
        <f>COUNTIF($A$70:$G$70,"35")</f>
        <v>0</v>
      </c>
      <c r="V184" s="71">
        <f>COUNTIF($A$73:$G$73,"35")</f>
        <v>0</v>
      </c>
      <c r="W184" s="71">
        <f>COUNTIF($A$76:$G$76,"35")</f>
        <v>0</v>
      </c>
      <c r="X184" s="71">
        <f>COUNTIF($A$79:$G$79,"35")</f>
        <v>0</v>
      </c>
      <c r="Y184" s="71">
        <f>COUNTIF($A$82:$G$82,"35")</f>
        <v>0</v>
      </c>
      <c r="Z184" s="71">
        <f>COUNTIF($A$85:$G$85,"35")</f>
        <v>0</v>
      </c>
      <c r="AA184" s="71">
        <f>COUNTIF($A$88:$G$88,"35")</f>
        <v>0</v>
      </c>
      <c r="AB184" s="173">
        <f>SUM(A184:AA184)</f>
        <v>0</v>
      </c>
      <c r="AC184" s="175">
        <f>AB184/180</f>
        <v>0</v>
      </c>
      <c r="AD184" s="66"/>
    </row>
    <row r="185" spans="1:30" ht="38.25" x14ac:dyDescent="0.2">
      <c r="A185" s="71" t="s">
        <v>11</v>
      </c>
      <c r="B185" s="71"/>
      <c r="C185" s="71"/>
      <c r="D185" s="71"/>
      <c r="E185" s="71"/>
      <c r="F185" s="71"/>
      <c r="G185" s="71"/>
      <c r="H185" s="71"/>
      <c r="I185" s="71"/>
      <c r="J185" s="71"/>
      <c r="K185" s="71"/>
      <c r="L185" s="71"/>
      <c r="M185" s="71"/>
      <c r="N185" s="71"/>
      <c r="O185" s="66"/>
      <c r="P185" s="66"/>
      <c r="Q185" s="66"/>
      <c r="R185" s="66"/>
      <c r="S185" s="66"/>
      <c r="T185" s="66"/>
      <c r="U185" s="66"/>
      <c r="V185" s="66"/>
      <c r="W185" s="66"/>
      <c r="X185" s="66"/>
      <c r="Y185" s="66"/>
      <c r="Z185" s="66"/>
      <c r="AA185" s="66"/>
      <c r="AB185" s="174" t="s">
        <v>63</v>
      </c>
      <c r="AC185" s="174">
        <v>36</v>
      </c>
      <c r="AD185" s="66"/>
    </row>
    <row r="186" spans="1:30" x14ac:dyDescent="0.2">
      <c r="A186" s="71">
        <f>COUNTIF(A10:G10,"36")</f>
        <v>0</v>
      </c>
      <c r="B186" s="71">
        <f>COUNTIF(A13:G13,"36")</f>
        <v>0</v>
      </c>
      <c r="C186" s="71">
        <f>COUNTIF(A16:G16,"36")</f>
        <v>0</v>
      </c>
      <c r="D186" s="71">
        <f>COUNTIF(A19:G19,"36")</f>
        <v>0</v>
      </c>
      <c r="E186" s="71">
        <f>COUNTIF(A22:G22,"36")</f>
        <v>0</v>
      </c>
      <c r="F186" s="71">
        <f>COUNTIF(A25:G25,"36")</f>
        <v>0</v>
      </c>
      <c r="G186" s="71">
        <f>COUNTIF(A28:G28,"36")</f>
        <v>0</v>
      </c>
      <c r="H186" s="71">
        <f>COUNTIF(A31:G31,"36")</f>
        <v>0</v>
      </c>
      <c r="I186" s="71">
        <f>COUNTIF(A34:G34,"36")</f>
        <v>0</v>
      </c>
      <c r="J186" s="71">
        <f>COUNTIF(A37:G37,"36")</f>
        <v>0</v>
      </c>
      <c r="K186" s="71">
        <f>COUNTIF(A40:G40,"36")</f>
        <v>0</v>
      </c>
      <c r="L186" s="71">
        <f>COUNTIF(A43:G43,"36")</f>
        <v>0</v>
      </c>
      <c r="M186" s="71">
        <f>COUNTIF(A46:G46,"36")</f>
        <v>0</v>
      </c>
      <c r="N186" s="71">
        <f>COUNTIF(A49:G49,"36")</f>
        <v>0</v>
      </c>
      <c r="O186" s="71">
        <f>COUNTIF($A$52:$G$52,"36")</f>
        <v>0</v>
      </c>
      <c r="P186" s="71">
        <f>COUNTIF($A$55:$G$55,"36")</f>
        <v>0</v>
      </c>
      <c r="Q186" s="71">
        <f>COUNTIF($A$58:$G$58,"36")</f>
        <v>0</v>
      </c>
      <c r="R186" s="71">
        <f>COUNTIF($A$61:$G$61,"36")</f>
        <v>0</v>
      </c>
      <c r="S186" s="71">
        <f>COUNTIF($A$64:$G$64,"36")</f>
        <v>0</v>
      </c>
      <c r="T186" s="71">
        <f>COUNTIF($A$67:$G$67,"36")</f>
        <v>0</v>
      </c>
      <c r="U186" s="71">
        <f>COUNTIF($A$70:$G$70,"36")</f>
        <v>0</v>
      </c>
      <c r="V186" s="71">
        <f>COUNTIF($A$73:$G$73,"36")</f>
        <v>0</v>
      </c>
      <c r="W186" s="71">
        <f>COUNTIF($A$76:$G$76,"36")</f>
        <v>0</v>
      </c>
      <c r="X186" s="71">
        <f>COUNTIF($A$79:$G$79,"36")</f>
        <v>0</v>
      </c>
      <c r="Y186" s="71">
        <f>COUNTIF($A$82:$G$82,"36")</f>
        <v>0</v>
      </c>
      <c r="Z186" s="71">
        <f>COUNTIF($A$85:$G$85,"36")</f>
        <v>0</v>
      </c>
      <c r="AA186" s="71">
        <f>COUNTIF($A$88:$G$88,"36")</f>
        <v>0</v>
      </c>
      <c r="AB186" s="173">
        <f>SUM(A186:AA186)</f>
        <v>0</v>
      </c>
      <c r="AC186" s="175">
        <f>AB186/180</f>
        <v>0</v>
      </c>
      <c r="AD186" s="66"/>
    </row>
    <row r="187" spans="1:30" ht="38.25" x14ac:dyDescent="0.2">
      <c r="A187" s="71" t="s">
        <v>16</v>
      </c>
      <c r="B187" s="71"/>
      <c r="C187" s="71"/>
      <c r="D187" s="71"/>
      <c r="E187" s="71"/>
      <c r="F187" s="71"/>
      <c r="G187" s="71"/>
      <c r="H187" s="71"/>
      <c r="I187" s="71"/>
      <c r="J187" s="71"/>
      <c r="K187" s="71"/>
      <c r="L187" s="71"/>
      <c r="M187" s="71"/>
      <c r="N187" s="71"/>
      <c r="O187" s="66"/>
      <c r="P187" s="66"/>
      <c r="Q187" s="66"/>
      <c r="R187" s="66"/>
      <c r="S187" s="66"/>
      <c r="T187" s="66"/>
      <c r="U187" s="66"/>
      <c r="V187" s="66"/>
      <c r="W187" s="66"/>
      <c r="X187" s="66"/>
      <c r="Y187" s="66"/>
      <c r="Z187" s="66"/>
      <c r="AA187" s="66"/>
      <c r="AB187" s="174" t="s">
        <v>64</v>
      </c>
      <c r="AC187" s="174">
        <v>37</v>
      </c>
      <c r="AD187" s="66"/>
    </row>
    <row r="188" spans="1:30" x14ac:dyDescent="0.2">
      <c r="A188" s="71">
        <f>COUNTIF(A10:G10,"37")</f>
        <v>0</v>
      </c>
      <c r="B188" s="71">
        <f>COUNTIF(A13:G13,"37")</f>
        <v>0</v>
      </c>
      <c r="C188" s="71">
        <f>COUNTIF(A16:G16,"37")</f>
        <v>0</v>
      </c>
      <c r="D188" s="71">
        <f>COUNTIF(A19:G19,"37")</f>
        <v>0</v>
      </c>
      <c r="E188" s="71">
        <f>COUNTIF(A22:G22,"37")</f>
        <v>0</v>
      </c>
      <c r="F188" s="71">
        <f>COUNTIF(A25:G25,"37")</f>
        <v>0</v>
      </c>
      <c r="G188" s="71">
        <f>COUNTIF(A28:G28,"37")</f>
        <v>0</v>
      </c>
      <c r="H188" s="71">
        <f>COUNTIF(A31:G31,"37")</f>
        <v>0</v>
      </c>
      <c r="I188" s="71">
        <f>COUNTIF(A34:G34,"37")</f>
        <v>0</v>
      </c>
      <c r="J188" s="71">
        <f>COUNTIF(A37:G37,"37")</f>
        <v>0</v>
      </c>
      <c r="K188" s="71">
        <f>COUNTIF(A40:G40,"37")</f>
        <v>0</v>
      </c>
      <c r="L188" s="71">
        <f>COUNTIF(A43:G43,"37")</f>
        <v>0</v>
      </c>
      <c r="M188" s="71">
        <f>COUNTIF(A46:G46,"37")</f>
        <v>0</v>
      </c>
      <c r="N188" s="71">
        <f>COUNTIF(A49:G49,"37")</f>
        <v>0</v>
      </c>
      <c r="O188" s="71">
        <f>COUNTIF($A$52:$G$52,"37")</f>
        <v>0</v>
      </c>
      <c r="P188" s="71">
        <f>COUNTIF($A$55:$G$55,"37")</f>
        <v>0</v>
      </c>
      <c r="Q188" s="71">
        <f>COUNTIF($A$58:$G$58,"37")</f>
        <v>0</v>
      </c>
      <c r="R188" s="71">
        <f>COUNTIF($A$61:$G$61,"37")</f>
        <v>0</v>
      </c>
      <c r="S188" s="71">
        <f>COUNTIF($A$64:$G$64,"37")</f>
        <v>0</v>
      </c>
      <c r="T188" s="71">
        <f>COUNTIF($A$67:$G$67,"37")</f>
        <v>0</v>
      </c>
      <c r="U188" s="71">
        <f>COUNTIF($A$70:$G$70,"37")</f>
        <v>0</v>
      </c>
      <c r="V188" s="71">
        <f>COUNTIF($A$73:$G$73,"37")</f>
        <v>0</v>
      </c>
      <c r="W188" s="71">
        <f>COUNTIF($A$76:$G$76,"37")</f>
        <v>0</v>
      </c>
      <c r="X188" s="71">
        <f>COUNTIF($A$79:$G$79,"37")</f>
        <v>0</v>
      </c>
      <c r="Y188" s="71">
        <f>COUNTIF($A$82:$G$82,"37")</f>
        <v>0</v>
      </c>
      <c r="Z188" s="71">
        <f>COUNTIF($A$85:$G$85,"37")</f>
        <v>0</v>
      </c>
      <c r="AA188" s="71">
        <f>COUNTIF($A$88:$G$88,"37")</f>
        <v>0</v>
      </c>
      <c r="AB188" s="173">
        <f>SUM(A188:AA188)</f>
        <v>0</v>
      </c>
      <c r="AC188" s="175">
        <f>AB188/180</f>
        <v>0</v>
      </c>
      <c r="AD188" s="66"/>
    </row>
    <row r="189" spans="1:30" ht="38.25" x14ac:dyDescent="0.2">
      <c r="A189" s="71" t="s">
        <v>17</v>
      </c>
      <c r="B189" s="71"/>
      <c r="C189" s="71"/>
      <c r="D189" s="71"/>
      <c r="E189" s="71"/>
      <c r="F189" s="71"/>
      <c r="G189" s="71"/>
      <c r="H189" s="71"/>
      <c r="I189" s="71"/>
      <c r="J189" s="71"/>
      <c r="K189" s="71"/>
      <c r="L189" s="71"/>
      <c r="M189" s="71"/>
      <c r="N189" s="71"/>
      <c r="O189" s="66"/>
      <c r="P189" s="66"/>
      <c r="Q189" s="66"/>
      <c r="R189" s="66"/>
      <c r="S189" s="66"/>
      <c r="T189" s="66"/>
      <c r="U189" s="66"/>
      <c r="V189" s="66"/>
      <c r="W189" s="66"/>
      <c r="X189" s="66"/>
      <c r="Y189" s="66"/>
      <c r="Z189" s="66"/>
      <c r="AA189" s="66"/>
      <c r="AB189" s="174" t="s">
        <v>65</v>
      </c>
      <c r="AC189" s="174">
        <v>38</v>
      </c>
      <c r="AD189" s="66"/>
    </row>
    <row r="190" spans="1:30" x14ac:dyDescent="0.2">
      <c r="A190" s="71">
        <f>COUNTIF(A10:G10,"38")</f>
        <v>0</v>
      </c>
      <c r="B190" s="71">
        <f>COUNTIF(A13:G13,"38")</f>
        <v>0</v>
      </c>
      <c r="C190" s="71">
        <f>COUNTIF(A16:G16,"38")</f>
        <v>0</v>
      </c>
      <c r="D190" s="71">
        <f>COUNTIF(A19:G19,"38")</f>
        <v>0</v>
      </c>
      <c r="E190" s="71">
        <f>COUNTIF(A22:G22,"38")</f>
        <v>0</v>
      </c>
      <c r="F190" s="71">
        <f>COUNTIF(A25:G25,"38")</f>
        <v>0</v>
      </c>
      <c r="G190" s="71">
        <f>COUNTIF(A28:G28,"38")</f>
        <v>0</v>
      </c>
      <c r="H190" s="71">
        <f>COUNTIF(A31:G31,"38")</f>
        <v>0</v>
      </c>
      <c r="I190" s="71">
        <f>COUNTIF(A34:G34,"38")</f>
        <v>0</v>
      </c>
      <c r="J190" s="71">
        <f>COUNTIF(A37:G37,"38")</f>
        <v>0</v>
      </c>
      <c r="K190" s="71">
        <f>COUNTIF(A40:G40,"38")</f>
        <v>0</v>
      </c>
      <c r="L190" s="71">
        <f>COUNTIF(A43:G43,"38")</f>
        <v>0</v>
      </c>
      <c r="M190" s="71">
        <f>COUNTIF(A46:G46,"38")</f>
        <v>0</v>
      </c>
      <c r="N190" s="71">
        <f>COUNTIF(A49:G49,"38")</f>
        <v>0</v>
      </c>
      <c r="O190" s="71">
        <f>COUNTIF($A$52:$G$52,"38")</f>
        <v>0</v>
      </c>
      <c r="P190" s="71">
        <f>COUNTIF($A$55:$G$55,"38")</f>
        <v>0</v>
      </c>
      <c r="Q190" s="71">
        <f>COUNTIF($A$58:$G$58,"38")</f>
        <v>0</v>
      </c>
      <c r="R190" s="71">
        <f>COUNTIF($A$61:$G$61,"38")</f>
        <v>0</v>
      </c>
      <c r="S190" s="71">
        <f>COUNTIF($A$64:$G$64,"38")</f>
        <v>0</v>
      </c>
      <c r="T190" s="71">
        <f>COUNTIF($A$67:$G$67,"38")</f>
        <v>0</v>
      </c>
      <c r="U190" s="71">
        <f>COUNTIF($A$70:$G$70,"38")</f>
        <v>0</v>
      </c>
      <c r="V190" s="71">
        <f>COUNTIF($A$73:$G$73,"38")</f>
        <v>0</v>
      </c>
      <c r="W190" s="71">
        <f>COUNTIF($A$76:$G$76,"38")</f>
        <v>0</v>
      </c>
      <c r="X190" s="71">
        <f>COUNTIF($A$79:$G$79,"38")</f>
        <v>0</v>
      </c>
      <c r="Y190" s="71">
        <f>COUNTIF($A$82:$G$82,"38")</f>
        <v>0</v>
      </c>
      <c r="Z190" s="71">
        <f>COUNTIF($A$85:$G$85,"38")</f>
        <v>0</v>
      </c>
      <c r="AA190" s="71">
        <f>COUNTIF($A$88:$G$88,"38")</f>
        <v>0</v>
      </c>
      <c r="AB190" s="173">
        <f>SUM(A190:AA190)</f>
        <v>0</v>
      </c>
      <c r="AC190" s="175">
        <f>AB190/180</f>
        <v>0</v>
      </c>
      <c r="AD190" s="66"/>
    </row>
    <row r="191" spans="1:30" ht="38.25" x14ac:dyDescent="0.2">
      <c r="A191" s="177" t="s">
        <v>18</v>
      </c>
      <c r="B191" s="71"/>
      <c r="C191" s="71"/>
      <c r="D191" s="71"/>
      <c r="E191" s="71"/>
      <c r="F191" s="71"/>
      <c r="G191" s="71"/>
      <c r="H191" s="71"/>
      <c r="I191" s="71"/>
      <c r="J191" s="71"/>
      <c r="K191" s="71"/>
      <c r="L191" s="71"/>
      <c r="M191" s="71"/>
      <c r="N191" s="71"/>
      <c r="O191" s="66"/>
      <c r="P191" s="66"/>
      <c r="Q191" s="66"/>
      <c r="R191" s="66"/>
      <c r="S191" s="66"/>
      <c r="T191" s="66"/>
      <c r="U191" s="66"/>
      <c r="V191" s="66"/>
      <c r="W191" s="66"/>
      <c r="X191" s="66"/>
      <c r="Y191" s="66"/>
      <c r="Z191" s="66"/>
      <c r="AA191" s="66"/>
      <c r="AB191" s="174" t="s">
        <v>66</v>
      </c>
      <c r="AC191" s="174">
        <v>39</v>
      </c>
      <c r="AD191" s="66"/>
    </row>
    <row r="192" spans="1:30" x14ac:dyDescent="0.2">
      <c r="A192" s="177">
        <f>COUNTIF(A10:G10,"39")</f>
        <v>0</v>
      </c>
      <c r="B192" s="71">
        <f>COUNTIF(A13:G13,"39")</f>
        <v>0</v>
      </c>
      <c r="C192" s="71">
        <f>COUNTIF(A16:G16,"39")</f>
        <v>0</v>
      </c>
      <c r="D192" s="71">
        <f>COUNTIF(A19:G19,"39")</f>
        <v>0</v>
      </c>
      <c r="E192" s="71">
        <f>COUNTIF(A22:G22,"39")</f>
        <v>0</v>
      </c>
      <c r="F192" s="71">
        <f>COUNTIF(A25:G25,"39")</f>
        <v>0</v>
      </c>
      <c r="G192" s="71">
        <f>COUNTIF(A28:G28,"39")</f>
        <v>0</v>
      </c>
      <c r="H192" s="71">
        <f>COUNTIF(A31:G31,"39")</f>
        <v>0</v>
      </c>
      <c r="I192" s="71">
        <f>COUNTIF(A34:G34,"39")</f>
        <v>0</v>
      </c>
      <c r="J192" s="71">
        <f>COUNTIF(A37:G37,"39")</f>
        <v>0</v>
      </c>
      <c r="K192" s="71">
        <f>COUNTIF(A40:G40,"39")</f>
        <v>0</v>
      </c>
      <c r="L192" s="71">
        <f>COUNTIF(A43:G43,"39")</f>
        <v>0</v>
      </c>
      <c r="M192" s="71">
        <f>COUNTIF(A46:G46,"39")</f>
        <v>0</v>
      </c>
      <c r="N192" s="71">
        <f>COUNTIF(A49:G49,"39")</f>
        <v>0</v>
      </c>
      <c r="O192" s="71">
        <f>COUNTIF($A$52:$G$52,"39")</f>
        <v>0</v>
      </c>
      <c r="P192" s="71">
        <f>COUNTIF($A$55:$G$55,"39")</f>
        <v>0</v>
      </c>
      <c r="Q192" s="71">
        <f>COUNTIF($A$58:$G$58,"39")</f>
        <v>0</v>
      </c>
      <c r="R192" s="71">
        <f>COUNTIF($A$61:$G$61,"39")</f>
        <v>0</v>
      </c>
      <c r="S192" s="71">
        <f>COUNTIF($A$64:$G$64,"39")</f>
        <v>0</v>
      </c>
      <c r="T192" s="71">
        <f>COUNTIF($A$67:$G$67,"39")</f>
        <v>0</v>
      </c>
      <c r="U192" s="71">
        <f>COUNTIF($A$70:$G$70,"39")</f>
        <v>0</v>
      </c>
      <c r="V192" s="71">
        <f>COUNTIF($A$73:$G$73,"39")</f>
        <v>0</v>
      </c>
      <c r="W192" s="71">
        <f>COUNTIF($A$76:$G$76,"39")</f>
        <v>0</v>
      </c>
      <c r="X192" s="71">
        <f>COUNTIF($A$79:$G$79,"39")</f>
        <v>0</v>
      </c>
      <c r="Y192" s="71">
        <f>COUNTIF($A$82:$G$82,"39")</f>
        <v>0</v>
      </c>
      <c r="Z192" s="71">
        <f>COUNTIF($A$85:$G$85,"39")</f>
        <v>0</v>
      </c>
      <c r="AA192" s="71">
        <f>COUNTIF($A$88:$G$88,"39")</f>
        <v>0</v>
      </c>
      <c r="AB192" s="173">
        <f>SUM(A192:AA192)</f>
        <v>0</v>
      </c>
      <c r="AC192" s="175">
        <f>AB192/180</f>
        <v>0</v>
      </c>
      <c r="AD192" s="66"/>
    </row>
    <row r="193" spans="1:30" ht="38.25" x14ac:dyDescent="0.2">
      <c r="A193" s="71" t="s">
        <v>19</v>
      </c>
      <c r="B193" s="71"/>
      <c r="C193" s="71"/>
      <c r="D193" s="71"/>
      <c r="E193" s="71"/>
      <c r="F193" s="71"/>
      <c r="G193" s="71"/>
      <c r="H193" s="71"/>
      <c r="I193" s="71"/>
      <c r="J193" s="71"/>
      <c r="K193" s="71"/>
      <c r="L193" s="71"/>
      <c r="M193" s="71"/>
      <c r="N193" s="71"/>
      <c r="O193" s="66"/>
      <c r="P193" s="66"/>
      <c r="Q193" s="66"/>
      <c r="R193" s="66"/>
      <c r="S193" s="66"/>
      <c r="T193" s="66"/>
      <c r="U193" s="66"/>
      <c r="V193" s="66"/>
      <c r="W193" s="66"/>
      <c r="X193" s="66"/>
      <c r="Y193" s="66"/>
      <c r="Z193" s="66"/>
      <c r="AA193" s="66"/>
      <c r="AB193" s="174" t="s">
        <v>12</v>
      </c>
      <c r="AC193" s="174">
        <v>40</v>
      </c>
      <c r="AD193" s="66"/>
    </row>
    <row r="194" spans="1:30" x14ac:dyDescent="0.2">
      <c r="A194" s="177">
        <f>COUNTIF(A10:G10,"40")</f>
        <v>0</v>
      </c>
      <c r="B194" s="71">
        <f>COUNTIF(A13:G13,"40")</f>
        <v>0</v>
      </c>
      <c r="C194" s="71">
        <f>COUNTIF(A16:G16,"40")</f>
        <v>0</v>
      </c>
      <c r="D194" s="71">
        <f>COUNTIF(A19:G19,"40")</f>
        <v>0</v>
      </c>
      <c r="E194" s="71">
        <f>COUNTIF(A22:G22,"40")</f>
        <v>0</v>
      </c>
      <c r="F194" s="71">
        <f>COUNTIF(A25:G25,"40")</f>
        <v>0</v>
      </c>
      <c r="G194" s="71">
        <f>COUNTIF(A28:G28,"40")</f>
        <v>0</v>
      </c>
      <c r="H194" s="71">
        <f>COUNTIF(A31:G31,"40")</f>
        <v>0</v>
      </c>
      <c r="I194" s="71">
        <f>COUNTIF(A34:G34,"40")</f>
        <v>0</v>
      </c>
      <c r="J194" s="71">
        <f>COUNTIF(A37:G37,"40")</f>
        <v>0</v>
      </c>
      <c r="K194" s="71">
        <f>COUNTIF(A40:G40,"40")</f>
        <v>0</v>
      </c>
      <c r="L194" s="71">
        <f>COUNTIF(A43:G43,"40")</f>
        <v>0</v>
      </c>
      <c r="M194" s="71">
        <f>COUNTIF(A46:G46,"40")</f>
        <v>0</v>
      </c>
      <c r="N194" s="71">
        <f>COUNTIF(A49:G49,"40")</f>
        <v>0</v>
      </c>
      <c r="O194" s="71">
        <f>COUNTIF($A$52:$G$52,"40")</f>
        <v>0</v>
      </c>
      <c r="P194" s="71">
        <f>COUNTIF($A$55:$G$55,"40")</f>
        <v>0</v>
      </c>
      <c r="Q194" s="71">
        <f>COUNTIF($A$58:$G$58,"40")</f>
        <v>0</v>
      </c>
      <c r="R194" s="71">
        <f>COUNTIF($A$61:$G$61,"40")</f>
        <v>0</v>
      </c>
      <c r="S194" s="71">
        <f>COUNTIF($A$64:$G$64,"40")</f>
        <v>0</v>
      </c>
      <c r="T194" s="71">
        <f>COUNTIF($A$67:$G$67,"40")</f>
        <v>0</v>
      </c>
      <c r="U194" s="71">
        <f>COUNTIF($A$70:$G$70,"40")</f>
        <v>0</v>
      </c>
      <c r="V194" s="71">
        <f>COUNTIF($A$73:$G$73,"40")</f>
        <v>0</v>
      </c>
      <c r="W194" s="71">
        <f>COUNTIF($A$76:$G$76,"40")</f>
        <v>0</v>
      </c>
      <c r="X194" s="71">
        <f>COUNTIF($A$79:$G$79,"40")</f>
        <v>0</v>
      </c>
      <c r="Y194" s="71">
        <f>COUNTIF($A$82:$G$82,"40")</f>
        <v>0</v>
      </c>
      <c r="Z194" s="71">
        <f>COUNTIF($A$85:$G$85,"40")</f>
        <v>0</v>
      </c>
      <c r="AA194" s="71">
        <f>COUNTIF($A$88:$G$88,"40")</f>
        <v>0</v>
      </c>
      <c r="AB194" s="173">
        <f>SUM(A194:AA194)</f>
        <v>0</v>
      </c>
      <c r="AC194" s="175">
        <f>AB194/180</f>
        <v>0</v>
      </c>
      <c r="AD194" s="66"/>
    </row>
    <row r="195" spans="1:30" ht="38.25" x14ac:dyDescent="0.2">
      <c r="A195" s="177" t="s">
        <v>70</v>
      </c>
      <c r="B195" s="71"/>
      <c r="C195" s="71"/>
      <c r="D195" s="71"/>
      <c r="E195" s="71"/>
      <c r="F195" s="71"/>
      <c r="G195" s="71"/>
      <c r="H195" s="71"/>
      <c r="I195" s="71"/>
      <c r="J195" s="71"/>
      <c r="K195" s="71"/>
      <c r="L195" s="71"/>
      <c r="M195" s="71"/>
      <c r="N195" s="71"/>
      <c r="O195" s="66"/>
      <c r="P195" s="66"/>
      <c r="Q195" s="66"/>
      <c r="R195" s="66"/>
      <c r="S195" s="66"/>
      <c r="T195" s="66"/>
      <c r="U195" s="66"/>
      <c r="V195" s="66"/>
      <c r="W195" s="66"/>
      <c r="X195" s="66"/>
      <c r="Y195" s="66"/>
      <c r="Z195" s="66"/>
      <c r="AA195" s="66"/>
      <c r="AB195" s="174" t="s">
        <v>13</v>
      </c>
      <c r="AC195" s="174">
        <v>41</v>
      </c>
      <c r="AD195" s="66"/>
    </row>
    <row r="196" spans="1:30" x14ac:dyDescent="0.2">
      <c r="A196" s="177">
        <f>COUNTIF(A10:G10,"41")</f>
        <v>0</v>
      </c>
      <c r="B196" s="71">
        <f>COUNTIF(A13:G13,"41")</f>
        <v>0</v>
      </c>
      <c r="C196" s="71">
        <f>COUNTIF(A16:G16,"41")</f>
        <v>0</v>
      </c>
      <c r="D196" s="71">
        <f>COUNTIF(A19:G19,"41")</f>
        <v>0</v>
      </c>
      <c r="E196" s="71">
        <f>COUNTIF(A22:G22,"41")</f>
        <v>0</v>
      </c>
      <c r="F196" s="71">
        <f>COUNTIF(A25:G25,"41")</f>
        <v>0</v>
      </c>
      <c r="G196" s="71">
        <f>COUNTIF(A28:G28,"41")</f>
        <v>0</v>
      </c>
      <c r="H196" s="71">
        <f>COUNTIF(A31:G31,"41")</f>
        <v>0</v>
      </c>
      <c r="I196" s="71">
        <f>COUNTIF(A34:G34,"41")</f>
        <v>0</v>
      </c>
      <c r="J196" s="71">
        <f>COUNTIF(A37:G37,"41")</f>
        <v>0</v>
      </c>
      <c r="K196" s="71">
        <f>COUNTIF(A40:G40,"41")</f>
        <v>0</v>
      </c>
      <c r="L196" s="71">
        <f>COUNTIF(A43:G43,"41")</f>
        <v>0</v>
      </c>
      <c r="M196" s="71">
        <f>COUNTIF(A46:G46,"41")</f>
        <v>0</v>
      </c>
      <c r="N196" s="71">
        <f>COUNTIF(A49:G49,"41")</f>
        <v>0</v>
      </c>
      <c r="O196" s="71">
        <f>COUNTIF($A$52:$G$52,"41")</f>
        <v>0</v>
      </c>
      <c r="P196" s="71">
        <f>COUNTIF($A$55:$G$55,"41")</f>
        <v>0</v>
      </c>
      <c r="Q196" s="71">
        <f>COUNTIF($A$58:$G$58,"41")</f>
        <v>0</v>
      </c>
      <c r="R196" s="71">
        <f>COUNTIF($A$61:$G$61,"41")</f>
        <v>0</v>
      </c>
      <c r="S196" s="71">
        <f>COUNTIF($A$64:$G$64,"41")</f>
        <v>0</v>
      </c>
      <c r="T196" s="71">
        <f>COUNTIF($A$67:$G$67,"41")</f>
        <v>0</v>
      </c>
      <c r="U196" s="71">
        <f>COUNTIF($A$70:$G$70,"41")</f>
        <v>0</v>
      </c>
      <c r="V196" s="71">
        <f>COUNTIF($A$73:$G$73,"41")</f>
        <v>0</v>
      </c>
      <c r="W196" s="71">
        <f>COUNTIF($A$76:$G$76,"41")</f>
        <v>0</v>
      </c>
      <c r="X196" s="71">
        <f>COUNTIF($A$79:$G$79,"41")</f>
        <v>0</v>
      </c>
      <c r="Y196" s="71">
        <f>COUNTIF($A$82:$G$82,"41")</f>
        <v>0</v>
      </c>
      <c r="Z196" s="71">
        <f>COUNTIF($A$85:$G$85,"41")</f>
        <v>0</v>
      </c>
      <c r="AA196" s="71">
        <f>COUNTIF($A$88:$G$88,"41")</f>
        <v>0</v>
      </c>
      <c r="AB196" s="173">
        <f>SUM(A196:AA196)</f>
        <v>0</v>
      </c>
      <c r="AC196" s="175">
        <f>AB196/180</f>
        <v>0</v>
      </c>
      <c r="AD196" s="66"/>
    </row>
    <row r="197" spans="1:30" ht="38.25" x14ac:dyDescent="0.2">
      <c r="A197" s="71" t="s">
        <v>71</v>
      </c>
      <c r="B197" s="71"/>
      <c r="C197" s="71"/>
      <c r="D197" s="71"/>
      <c r="E197" s="71"/>
      <c r="F197" s="71"/>
      <c r="G197" s="71"/>
      <c r="H197" s="71"/>
      <c r="I197" s="71"/>
      <c r="J197" s="71"/>
      <c r="K197" s="71"/>
      <c r="L197" s="71"/>
      <c r="M197" s="71"/>
      <c r="N197" s="71"/>
      <c r="O197" s="66"/>
      <c r="P197" s="66"/>
      <c r="Q197" s="66"/>
      <c r="R197" s="66"/>
      <c r="S197" s="66"/>
      <c r="T197" s="66"/>
      <c r="U197" s="66"/>
      <c r="V197" s="66"/>
      <c r="W197" s="66"/>
      <c r="X197" s="66"/>
      <c r="Y197" s="66"/>
      <c r="Z197" s="66"/>
      <c r="AA197" s="66"/>
      <c r="AB197" s="174" t="s">
        <v>14</v>
      </c>
      <c r="AC197" s="174">
        <v>42</v>
      </c>
      <c r="AD197" s="66"/>
    </row>
    <row r="198" spans="1:30" x14ac:dyDescent="0.2">
      <c r="A198" s="177">
        <f>COUNTIF(A10:G10,"42")</f>
        <v>0</v>
      </c>
      <c r="B198" s="71">
        <f>COUNTIF(A13:G13,"42")</f>
        <v>0</v>
      </c>
      <c r="C198" s="71">
        <f>COUNTIF(A16:G16,"42")</f>
        <v>0</v>
      </c>
      <c r="D198" s="71">
        <f>COUNTIF(A19:G19,"42")</f>
        <v>0</v>
      </c>
      <c r="E198" s="71">
        <f>COUNTIF(A22:G22,"42")</f>
        <v>0</v>
      </c>
      <c r="F198" s="71">
        <f>COUNTIF(A25:G25,"42")</f>
        <v>0</v>
      </c>
      <c r="G198" s="71">
        <f>COUNTIF(A28:G28,"42")</f>
        <v>0</v>
      </c>
      <c r="H198" s="71">
        <f>COUNTIF(A31:G31,"42")</f>
        <v>0</v>
      </c>
      <c r="I198" s="71">
        <f>COUNTIF(A34:G34,"42")</f>
        <v>0</v>
      </c>
      <c r="J198" s="71">
        <f>COUNTIF(A37:G37,"42")</f>
        <v>0</v>
      </c>
      <c r="K198" s="71">
        <f>COUNTIF(A40:G40,"42")</f>
        <v>0</v>
      </c>
      <c r="L198" s="71">
        <f>COUNTIF(A43:G43,"42")</f>
        <v>0</v>
      </c>
      <c r="M198" s="71">
        <f>COUNTIF(A46:G46,"42")</f>
        <v>0</v>
      </c>
      <c r="N198" s="71">
        <f>COUNTIF(A49:G49,"42")</f>
        <v>0</v>
      </c>
      <c r="O198" s="71">
        <f>COUNTIF($A$52:$G$52,"42")</f>
        <v>0</v>
      </c>
      <c r="P198" s="71">
        <f>COUNTIF($A$55:$G$55,"42")</f>
        <v>0</v>
      </c>
      <c r="Q198" s="71">
        <f>COUNTIF($A$58:$G$58,"42")</f>
        <v>0</v>
      </c>
      <c r="R198" s="71">
        <f>COUNTIF($A$61:$G$61,"42")</f>
        <v>0</v>
      </c>
      <c r="S198" s="71">
        <f>COUNTIF($A$64:$G$64,"42")</f>
        <v>0</v>
      </c>
      <c r="T198" s="71">
        <f>COUNTIF($A$67:$G$67,"42")</f>
        <v>0</v>
      </c>
      <c r="U198" s="71">
        <f>COUNTIF($A$70:$G$70,"42")</f>
        <v>0</v>
      </c>
      <c r="V198" s="71">
        <f>COUNTIF($A$73:$G$73,"42")</f>
        <v>0</v>
      </c>
      <c r="W198" s="71">
        <f>COUNTIF($A$76:$G$76,"42")</f>
        <v>0</v>
      </c>
      <c r="X198" s="71">
        <f>COUNTIF($A$79:$G$79,"42")</f>
        <v>0</v>
      </c>
      <c r="Y198" s="71">
        <f>COUNTIF($A$82:$G$82,"42")</f>
        <v>0</v>
      </c>
      <c r="Z198" s="71">
        <f>COUNTIF($A$85:$G$85,"42")</f>
        <v>0</v>
      </c>
      <c r="AA198" s="71">
        <f>COUNTIF($A$88:$G$88,"42")</f>
        <v>0</v>
      </c>
      <c r="AB198" s="173">
        <f>SUM(A198:AA198)</f>
        <v>0</v>
      </c>
      <c r="AC198" s="175">
        <f>AB198/180</f>
        <v>0</v>
      </c>
      <c r="AD198" s="66"/>
    </row>
    <row r="199" spans="1:30" ht="38.25" x14ac:dyDescent="0.2">
      <c r="A199" s="71" t="s">
        <v>72</v>
      </c>
      <c r="B199" s="71"/>
      <c r="C199" s="71"/>
      <c r="D199" s="71"/>
      <c r="E199" s="71"/>
      <c r="F199" s="71"/>
      <c r="G199" s="71"/>
      <c r="H199" s="71"/>
      <c r="I199" s="71"/>
      <c r="J199" s="71"/>
      <c r="K199" s="71"/>
      <c r="L199" s="71"/>
      <c r="M199" s="71"/>
      <c r="N199" s="71"/>
      <c r="O199" s="66"/>
      <c r="P199" s="66"/>
      <c r="Q199" s="66"/>
      <c r="R199" s="66"/>
      <c r="S199" s="66"/>
      <c r="T199" s="66"/>
      <c r="U199" s="66"/>
      <c r="V199" s="66"/>
      <c r="W199" s="66"/>
      <c r="X199" s="66"/>
      <c r="Y199" s="66"/>
      <c r="Z199" s="66"/>
      <c r="AA199" s="66"/>
      <c r="AB199" s="174" t="s">
        <v>15</v>
      </c>
      <c r="AC199" s="174">
        <v>43</v>
      </c>
      <c r="AD199" s="66"/>
    </row>
    <row r="200" spans="1:30" x14ac:dyDescent="0.2">
      <c r="A200" s="177">
        <f>COUNTIF(A10:G10,"43")</f>
        <v>0</v>
      </c>
      <c r="B200" s="71">
        <f>COUNTIF(A13:G13,"43")</f>
        <v>0</v>
      </c>
      <c r="C200" s="71">
        <f>COUNTIF(A16:G16,"43")</f>
        <v>0</v>
      </c>
      <c r="D200" s="71">
        <f>COUNTIF(A19:G19,"43")</f>
        <v>0</v>
      </c>
      <c r="E200" s="71">
        <f>COUNTIF(A22:G22,"43")</f>
        <v>0</v>
      </c>
      <c r="F200" s="71">
        <f>COUNTIF(A25:G25,"43")</f>
        <v>0</v>
      </c>
      <c r="G200" s="71">
        <f>COUNTIF(A28:G28,"43")</f>
        <v>0</v>
      </c>
      <c r="H200" s="71">
        <f>COUNTIF(A31:G31,"43")</f>
        <v>0</v>
      </c>
      <c r="I200" s="71">
        <f>COUNTIF(A34:G34,"43")</f>
        <v>0</v>
      </c>
      <c r="J200" s="71">
        <f>COUNTIF(A37:G37,"43")</f>
        <v>0</v>
      </c>
      <c r="K200" s="71">
        <f>COUNTIF(A40:G40,"43")</f>
        <v>0</v>
      </c>
      <c r="L200" s="71">
        <f>COUNTIF(A43:G43,"43")</f>
        <v>0</v>
      </c>
      <c r="M200" s="71">
        <f>COUNTIF(A46:G46,"43")</f>
        <v>0</v>
      </c>
      <c r="N200" s="71">
        <f>COUNTIF(A49:G49,"43")</f>
        <v>0</v>
      </c>
      <c r="O200" s="71">
        <f>COUNTIF($A$52:$G$52,"43")</f>
        <v>0</v>
      </c>
      <c r="P200" s="71">
        <f>COUNTIF($A$55:$G$55,"43")</f>
        <v>0</v>
      </c>
      <c r="Q200" s="71">
        <f>COUNTIF($A$58:$G$58,"43")</f>
        <v>0</v>
      </c>
      <c r="R200" s="71">
        <f>COUNTIF($A$61:$G$61,"43")</f>
        <v>0</v>
      </c>
      <c r="S200" s="71">
        <f>COUNTIF($A$64:$G$64,"43")</f>
        <v>0</v>
      </c>
      <c r="T200" s="71">
        <f>COUNTIF($A$67:$G$67,"43")</f>
        <v>0</v>
      </c>
      <c r="U200" s="71">
        <f>COUNTIF($A$70:$G$70,"43")</f>
        <v>0</v>
      </c>
      <c r="V200" s="71">
        <f>COUNTIF($A$73:$G$73,"43")</f>
        <v>0</v>
      </c>
      <c r="W200" s="71">
        <f>COUNTIF($A$76:$G$76,"43")</f>
        <v>0</v>
      </c>
      <c r="X200" s="71">
        <f>COUNTIF($A$79:$G$79,"43")</f>
        <v>0</v>
      </c>
      <c r="Y200" s="71">
        <f>COUNTIF($A$82:$G$82,"43")</f>
        <v>0</v>
      </c>
      <c r="Z200" s="71">
        <f>COUNTIF($A$85:$G$85,"43")</f>
        <v>0</v>
      </c>
      <c r="AA200" s="71">
        <f>COUNTIF($A$88:$G$88,"43")</f>
        <v>0</v>
      </c>
      <c r="AB200" s="173">
        <f>SUM(A200:AA200)</f>
        <v>0</v>
      </c>
      <c r="AC200" s="175">
        <f>AB200/180</f>
        <v>0</v>
      </c>
      <c r="AD200" s="66"/>
    </row>
    <row r="201" spans="1:30" ht="38.25" x14ac:dyDescent="0.2">
      <c r="A201" s="71" t="s">
        <v>73</v>
      </c>
      <c r="B201" s="71"/>
      <c r="C201" s="71"/>
      <c r="D201" s="71"/>
      <c r="E201" s="71"/>
      <c r="F201" s="71"/>
      <c r="G201" s="71"/>
      <c r="H201" s="71"/>
      <c r="I201" s="71"/>
      <c r="J201" s="71"/>
      <c r="K201" s="71"/>
      <c r="L201" s="71"/>
      <c r="M201" s="71"/>
      <c r="N201" s="71"/>
      <c r="O201" s="66"/>
      <c r="P201" s="66"/>
      <c r="Q201" s="66"/>
      <c r="R201" s="66"/>
      <c r="S201" s="66"/>
      <c r="T201" s="66"/>
      <c r="U201" s="66"/>
      <c r="V201" s="66"/>
      <c r="W201" s="66"/>
      <c r="X201" s="66"/>
      <c r="Y201" s="66"/>
      <c r="Z201" s="66"/>
      <c r="AA201" s="66"/>
      <c r="AB201" s="174" t="s">
        <v>67</v>
      </c>
      <c r="AC201" s="174">
        <v>44</v>
      </c>
      <c r="AD201" s="66"/>
    </row>
    <row r="202" spans="1:30" x14ac:dyDescent="0.2">
      <c r="A202" s="177">
        <f>COUNTIF(A10:G10,"44")</f>
        <v>0</v>
      </c>
      <c r="B202" s="71">
        <f>COUNTIF(A13:G13,"44")</f>
        <v>0</v>
      </c>
      <c r="C202" s="71">
        <f>COUNTIF(A16:G16,"44")</f>
        <v>0</v>
      </c>
      <c r="D202" s="71">
        <f>COUNTIF(A19:G19,"44")</f>
        <v>0</v>
      </c>
      <c r="E202" s="71">
        <f>COUNTIF(A22:G22,"44")</f>
        <v>0</v>
      </c>
      <c r="F202" s="71">
        <f>COUNTIF(A25:G25,"44")</f>
        <v>0</v>
      </c>
      <c r="G202" s="71">
        <f>COUNTIF(A28:G28,"44")</f>
        <v>0</v>
      </c>
      <c r="H202" s="71">
        <f>COUNTIF(A31:G31,"44")</f>
        <v>0</v>
      </c>
      <c r="I202" s="71">
        <f>COUNTIF(A34:G34,"44")</f>
        <v>0</v>
      </c>
      <c r="J202" s="71">
        <f>COUNTIF(A37:G37,"44")</f>
        <v>0</v>
      </c>
      <c r="K202" s="71">
        <f>COUNTIF(A40:G40,"44")</f>
        <v>0</v>
      </c>
      <c r="L202" s="71">
        <f>COUNTIF(A43:G43,"44")</f>
        <v>0</v>
      </c>
      <c r="M202" s="71">
        <f>COUNTIF(A46:G46,"44")</f>
        <v>0</v>
      </c>
      <c r="N202" s="71">
        <f>COUNTIF(A49:G49,"44")</f>
        <v>0</v>
      </c>
      <c r="O202" s="71">
        <f>COUNTIF($A$52:$G$52,"44")</f>
        <v>0</v>
      </c>
      <c r="P202" s="71">
        <f>COUNTIF($A$55:$G$55,"44")</f>
        <v>0</v>
      </c>
      <c r="Q202" s="71">
        <f>COUNTIF($A$58:$G$58,"44")</f>
        <v>0</v>
      </c>
      <c r="R202" s="71">
        <f>COUNTIF($A$61:$G$61,"44")</f>
        <v>0</v>
      </c>
      <c r="S202" s="71">
        <f>COUNTIF($A$64:$G$64,"44")</f>
        <v>0</v>
      </c>
      <c r="T202" s="71">
        <f>COUNTIF($A$67:$G$67,"44")</f>
        <v>0</v>
      </c>
      <c r="U202" s="71">
        <f>COUNTIF($A$70:$G$70,"44")</f>
        <v>0</v>
      </c>
      <c r="V202" s="71">
        <f>COUNTIF($A$73:$G$73,"44")</f>
        <v>0</v>
      </c>
      <c r="W202" s="71">
        <f>COUNTIF($A$76:$G$76,"44")</f>
        <v>0</v>
      </c>
      <c r="X202" s="71">
        <f>COUNTIF($A$79:$G$79,"44")</f>
        <v>0</v>
      </c>
      <c r="Y202" s="71">
        <f>COUNTIF($A$82:$G$82,"44")</f>
        <v>0</v>
      </c>
      <c r="Z202" s="71">
        <f>COUNTIF($A$85:$G$85,"44")</f>
        <v>0</v>
      </c>
      <c r="AA202" s="71">
        <f>COUNTIF($A$88:$G$88,"44")</f>
        <v>0</v>
      </c>
      <c r="AB202" s="173">
        <f>SUM(A202:AA202)</f>
        <v>0</v>
      </c>
      <c r="AC202" s="175">
        <f>AB202/180</f>
        <v>0</v>
      </c>
      <c r="AD202" s="66"/>
    </row>
    <row r="203" spans="1:30" ht="38.25" x14ac:dyDescent="0.2">
      <c r="A203" s="71" t="s">
        <v>74</v>
      </c>
      <c r="B203" s="71"/>
      <c r="C203" s="71"/>
      <c r="D203" s="71"/>
      <c r="E203" s="71"/>
      <c r="F203" s="71"/>
      <c r="G203" s="71"/>
      <c r="H203" s="71"/>
      <c r="I203" s="71"/>
      <c r="J203" s="71"/>
      <c r="K203" s="71"/>
      <c r="L203" s="71"/>
      <c r="M203" s="71"/>
      <c r="N203" s="71"/>
      <c r="O203" s="66"/>
      <c r="P203" s="66"/>
      <c r="Q203" s="66"/>
      <c r="R203" s="66"/>
      <c r="S203" s="66"/>
      <c r="T203" s="66"/>
      <c r="U203" s="66"/>
      <c r="V203" s="66"/>
      <c r="W203" s="66"/>
      <c r="X203" s="66"/>
      <c r="Y203" s="66"/>
      <c r="Z203" s="66"/>
      <c r="AA203" s="66"/>
      <c r="AB203" s="174" t="s">
        <v>68</v>
      </c>
      <c r="AC203" s="174">
        <v>45</v>
      </c>
      <c r="AD203" s="66"/>
    </row>
    <row r="204" spans="1:30" x14ac:dyDescent="0.2">
      <c r="A204" s="177">
        <f>COUNTIF($A$10:$G$10,"45")</f>
        <v>0</v>
      </c>
      <c r="B204" s="71">
        <f>COUNTIF($A$13:$G$13,"45")</f>
        <v>0</v>
      </c>
      <c r="C204" s="71">
        <f>COUNTIF($A$16:$G$16,"45")</f>
        <v>0</v>
      </c>
      <c r="D204" s="71">
        <f>COUNTIF($A$19:$G$19,"45")</f>
        <v>0</v>
      </c>
      <c r="E204" s="71">
        <f>COUNTIF($A$22:$G$22,"45")</f>
        <v>0</v>
      </c>
      <c r="F204" s="71">
        <f>COUNTIF($A$25:$G$25,"45")</f>
        <v>0</v>
      </c>
      <c r="G204" s="71">
        <f>COUNTIF($A$28:$G$28,"45")</f>
        <v>0</v>
      </c>
      <c r="H204" s="71">
        <f>COUNTIF($A$31:$G$31,"45")</f>
        <v>0</v>
      </c>
      <c r="I204" s="71">
        <f>COUNTIF($A$34:$G$34,"45")</f>
        <v>0</v>
      </c>
      <c r="J204" s="71">
        <f>COUNTIF($A$37:$G$37,"45")</f>
        <v>0</v>
      </c>
      <c r="K204" s="71">
        <f>COUNTIF($A$40:$G$40,"45")</f>
        <v>0</v>
      </c>
      <c r="L204" s="71">
        <f>COUNTIF($A$43:$G$43,"45")</f>
        <v>0</v>
      </c>
      <c r="M204" s="71">
        <f>COUNTIF($A$46:$G$46,"45")</f>
        <v>0</v>
      </c>
      <c r="N204" s="71">
        <f>COUNTIF($A$49:$G$49,"45")</f>
        <v>0</v>
      </c>
      <c r="O204" s="71">
        <f>COUNTIF($A$52:$G$52,"45")</f>
        <v>0</v>
      </c>
      <c r="P204" s="71">
        <f>COUNTIF($A$55:$G$55,"45")</f>
        <v>0</v>
      </c>
      <c r="Q204" s="71">
        <f>COUNTIF($A$58:$G$58,"45")</f>
        <v>0</v>
      </c>
      <c r="R204" s="71">
        <f>COUNTIF($A$61:$G$61,"45")</f>
        <v>0</v>
      </c>
      <c r="S204" s="71">
        <f>COUNTIF($A$64:$G$64,"45")</f>
        <v>0</v>
      </c>
      <c r="T204" s="71">
        <f>COUNTIF($A$67:$G$67,"45")</f>
        <v>0</v>
      </c>
      <c r="U204" s="71">
        <f>COUNTIF($A$70:$G$70,"45")</f>
        <v>0</v>
      </c>
      <c r="V204" s="71">
        <f>COUNTIF($A$73:$G$73,"45")</f>
        <v>0</v>
      </c>
      <c r="W204" s="71">
        <f>COUNTIF($A$76:$G$76,"45")</f>
        <v>0</v>
      </c>
      <c r="X204" s="71">
        <f>COUNTIF($A$79:$G$79,"45")</f>
        <v>0</v>
      </c>
      <c r="Y204" s="71">
        <f>COUNTIF($A$82:$G$82,"45")</f>
        <v>0</v>
      </c>
      <c r="Z204" s="71">
        <f>COUNTIF($A$85:$G$85,"45")</f>
        <v>0</v>
      </c>
      <c r="AA204" s="71">
        <f>COUNTIF($A$88:$G$88,"45")</f>
        <v>0</v>
      </c>
      <c r="AB204" s="173">
        <f>SUM(A204:AA204)</f>
        <v>0</v>
      </c>
      <c r="AC204" s="175">
        <f>AB204/180</f>
        <v>0</v>
      </c>
      <c r="AD204" s="66"/>
    </row>
    <row r="205" spans="1:30" ht="38.25" x14ac:dyDescent="0.2">
      <c r="A205" s="71" t="s">
        <v>159</v>
      </c>
      <c r="B205" s="66"/>
      <c r="C205" s="66"/>
      <c r="D205" s="66"/>
      <c r="E205" s="66"/>
      <c r="F205" s="66"/>
      <c r="G205" s="66"/>
      <c r="H205" s="66"/>
      <c r="I205" s="66"/>
      <c r="J205" s="180"/>
      <c r="K205" s="180"/>
      <c r="L205" s="180"/>
      <c r="M205" s="180"/>
      <c r="N205" s="180"/>
      <c r="O205" s="180"/>
      <c r="P205" s="66"/>
      <c r="Q205" s="66"/>
      <c r="R205" s="66"/>
      <c r="S205" s="66"/>
      <c r="T205" s="66"/>
      <c r="U205" s="66"/>
      <c r="V205" s="66"/>
      <c r="W205" s="66"/>
      <c r="X205" s="66"/>
      <c r="Y205" s="66"/>
      <c r="Z205" s="66"/>
      <c r="AA205" s="66"/>
      <c r="AB205" s="174" t="s">
        <v>174</v>
      </c>
      <c r="AC205" s="174">
        <v>46</v>
      </c>
      <c r="AD205" s="66"/>
    </row>
    <row r="206" spans="1:30" x14ac:dyDescent="0.2">
      <c r="A206" s="177">
        <f>COUNTIF($A$10:$G$10,"46")</f>
        <v>0</v>
      </c>
      <c r="B206" s="71">
        <f>COUNTIF($A$13:$G$13,"46")</f>
        <v>0</v>
      </c>
      <c r="C206" s="71">
        <f>COUNTIF($A$16:$G$16,"46")</f>
        <v>0</v>
      </c>
      <c r="D206" s="71">
        <f>COUNTIF($A$19:$G$19,"46")</f>
        <v>0</v>
      </c>
      <c r="E206" s="71">
        <f>COUNTIF($A$22:$G$22,"46")</f>
        <v>0</v>
      </c>
      <c r="F206" s="71">
        <f>COUNTIF($A$25:$G$25,"46")</f>
        <v>0</v>
      </c>
      <c r="G206" s="71">
        <f>COUNTIF($A$28:$G$28,"46")</f>
        <v>0</v>
      </c>
      <c r="H206" s="71">
        <f>COUNTIF($A$31:$G$31,"46")</f>
        <v>0</v>
      </c>
      <c r="I206" s="71">
        <f>COUNTIF($A$34:$G$34,"46")</f>
        <v>0</v>
      </c>
      <c r="J206" s="71">
        <f>COUNTIF($A$37:$G$37,"46")</f>
        <v>0</v>
      </c>
      <c r="K206" s="71">
        <f>COUNTIF($A$40:$G$40,"46")</f>
        <v>0</v>
      </c>
      <c r="L206" s="71">
        <f>COUNTIF($A$43:$G$43,"46")</f>
        <v>0</v>
      </c>
      <c r="M206" s="71">
        <f>COUNTIF($A$46:$G$46,"46")</f>
        <v>0</v>
      </c>
      <c r="N206" s="71">
        <f>COUNTIF($A$49:$G$49,"46")</f>
        <v>0</v>
      </c>
      <c r="O206" s="71">
        <f>COUNTIF($A$52:$G$52,"46")</f>
        <v>0</v>
      </c>
      <c r="P206" s="71">
        <f>COUNTIF($A$55:$G$55,"46")</f>
        <v>0</v>
      </c>
      <c r="Q206" s="71">
        <f>COUNTIF($A$58:$G$58,"46")</f>
        <v>0</v>
      </c>
      <c r="R206" s="71">
        <f>COUNTIF($A$61:$G$61,"46")</f>
        <v>0</v>
      </c>
      <c r="S206" s="71">
        <f>COUNTIF($A$64:$G$64,"46")</f>
        <v>0</v>
      </c>
      <c r="T206" s="71">
        <f>COUNTIF($A$67:$G$67,"46")</f>
        <v>0</v>
      </c>
      <c r="U206" s="71">
        <f>COUNTIF($A$70:$G$70,"46")</f>
        <v>0</v>
      </c>
      <c r="V206" s="71">
        <f>COUNTIF($A$73:$G$73,"46")</f>
        <v>0</v>
      </c>
      <c r="W206" s="71">
        <f>COUNTIF($A$76:$G$76,"46")</f>
        <v>0</v>
      </c>
      <c r="X206" s="71">
        <f>COUNTIF($A$79:$G$79,"46")</f>
        <v>0</v>
      </c>
      <c r="Y206" s="71">
        <f>COUNTIF($A$82:$G$82,"46")</f>
        <v>0</v>
      </c>
      <c r="Z206" s="71">
        <f>COUNTIF($A$85:$G$85,"46")</f>
        <v>0</v>
      </c>
      <c r="AA206" s="71">
        <f>COUNTIF($A$88:$G$88,"46")</f>
        <v>0</v>
      </c>
      <c r="AB206" s="173">
        <f>SUM(A206:AA206)</f>
        <v>0</v>
      </c>
      <c r="AC206" s="175">
        <f>AB206/180</f>
        <v>0</v>
      </c>
      <c r="AD206" s="66"/>
    </row>
    <row r="207" spans="1:30" ht="38.25" x14ac:dyDescent="0.2">
      <c r="A207" s="71" t="s">
        <v>160</v>
      </c>
      <c r="B207" s="66"/>
      <c r="C207" s="66"/>
      <c r="D207" s="66"/>
      <c r="E207" s="66"/>
      <c r="F207" s="66"/>
      <c r="G207" s="66"/>
      <c r="H207" s="66"/>
      <c r="I207" s="66"/>
      <c r="J207" s="181"/>
      <c r="K207" s="182"/>
      <c r="L207" s="182"/>
      <c r="M207" s="181"/>
      <c r="N207" s="181"/>
      <c r="O207" s="181"/>
      <c r="P207" s="66"/>
      <c r="Q207" s="66"/>
      <c r="R207" s="66"/>
      <c r="S207" s="66"/>
      <c r="T207" s="66"/>
      <c r="U207" s="66"/>
      <c r="V207" s="66"/>
      <c r="W207" s="66"/>
      <c r="X207" s="66"/>
      <c r="Y207" s="66"/>
      <c r="Z207" s="66"/>
      <c r="AA207" s="66"/>
      <c r="AB207" s="174" t="s">
        <v>175</v>
      </c>
      <c r="AC207" s="174">
        <v>47</v>
      </c>
      <c r="AD207" s="66"/>
    </row>
    <row r="208" spans="1:30" x14ac:dyDescent="0.2">
      <c r="A208" s="177">
        <f>COUNTIF($A$10:$G$10,"47")</f>
        <v>0</v>
      </c>
      <c r="B208" s="71">
        <f>COUNTIF($A$13:$G$13,"47")</f>
        <v>0</v>
      </c>
      <c r="C208" s="71">
        <f>COUNTIF($A$16:$G$16,"47")</f>
        <v>0</v>
      </c>
      <c r="D208" s="71">
        <f>COUNTIF($A$19:$G$19,"47")</f>
        <v>0</v>
      </c>
      <c r="E208" s="71">
        <f>COUNTIF($A$22:$G$22,"47")</f>
        <v>0</v>
      </c>
      <c r="F208" s="71">
        <f>COUNTIF($A$25:$G$25,"47")</f>
        <v>0</v>
      </c>
      <c r="G208" s="71">
        <f>COUNTIF($A$28:$G$28,"47")</f>
        <v>0</v>
      </c>
      <c r="H208" s="71">
        <f>COUNTIF($A$31:$G$31,"47")</f>
        <v>0</v>
      </c>
      <c r="I208" s="71">
        <f>COUNTIF($A$34:$G$34,"47")</f>
        <v>0</v>
      </c>
      <c r="J208" s="71">
        <f>COUNTIF($A$37:$G$37,"47")</f>
        <v>0</v>
      </c>
      <c r="K208" s="71">
        <f>COUNTIF($A$40:$G$40,"47")</f>
        <v>0</v>
      </c>
      <c r="L208" s="71">
        <f>COUNTIF($A$43:$G$43,"47")</f>
        <v>0</v>
      </c>
      <c r="M208" s="71">
        <f>COUNTIF($A$46:$G$46,"47")</f>
        <v>0</v>
      </c>
      <c r="N208" s="71">
        <f>COUNTIF($A$49:$G$49,"47")</f>
        <v>0</v>
      </c>
      <c r="O208" s="71">
        <f>COUNTIF($A$52:$G$52,"47")</f>
        <v>0</v>
      </c>
      <c r="P208" s="71">
        <f>COUNTIF($A$55:$G$55,"47")</f>
        <v>0</v>
      </c>
      <c r="Q208" s="71">
        <f>COUNTIF($A$58:$G$58,"47")</f>
        <v>0</v>
      </c>
      <c r="R208" s="71">
        <f>COUNTIF($A$61:$G$61,"47")</f>
        <v>0</v>
      </c>
      <c r="S208" s="71">
        <f>COUNTIF($A$64:$G$64,"47")</f>
        <v>0</v>
      </c>
      <c r="T208" s="71">
        <f>COUNTIF($A$67:$G$67,"47")</f>
        <v>0</v>
      </c>
      <c r="U208" s="71">
        <f>COUNTIF($A$70:$G$70,"47")</f>
        <v>0</v>
      </c>
      <c r="V208" s="71">
        <f>COUNTIF($A$73:$G$73,"47")</f>
        <v>0</v>
      </c>
      <c r="W208" s="71">
        <f>COUNTIF($A$76:$G$76,"47")</f>
        <v>0</v>
      </c>
      <c r="X208" s="71">
        <f>COUNTIF($A$79:$G$79,"47")</f>
        <v>0</v>
      </c>
      <c r="Y208" s="71">
        <f>COUNTIF($A$82:$G$82,"47")</f>
        <v>0</v>
      </c>
      <c r="Z208" s="71">
        <f>COUNTIF($A$85:$G$85,"47")</f>
        <v>0</v>
      </c>
      <c r="AA208" s="71">
        <f>COUNTIF($A$88:$G$88,"47")</f>
        <v>0</v>
      </c>
      <c r="AB208" s="173">
        <f>SUM(A208:AA208)</f>
        <v>0</v>
      </c>
      <c r="AC208" s="175">
        <f>AB208/180</f>
        <v>0</v>
      </c>
      <c r="AD208" s="66"/>
    </row>
    <row r="209" spans="1:30" ht="38.25" x14ac:dyDescent="0.2">
      <c r="A209" s="71" t="s">
        <v>161</v>
      </c>
      <c r="B209" s="66"/>
      <c r="C209" s="66"/>
      <c r="D209" s="66"/>
      <c r="E209" s="66"/>
      <c r="F209" s="66"/>
      <c r="G209" s="66"/>
      <c r="H209" s="66"/>
      <c r="I209" s="66"/>
      <c r="J209" s="181"/>
      <c r="K209" s="183"/>
      <c r="L209" s="182"/>
      <c r="M209" s="183"/>
      <c r="N209" s="181"/>
      <c r="O209" s="181"/>
      <c r="P209" s="66"/>
      <c r="Q209" s="66"/>
      <c r="R209" s="66"/>
      <c r="S209" s="66"/>
      <c r="T209" s="66"/>
      <c r="U209" s="66"/>
      <c r="V209" s="66"/>
      <c r="W209" s="66"/>
      <c r="X209" s="66"/>
      <c r="Y209" s="66"/>
      <c r="Z209" s="66"/>
      <c r="AA209" s="66"/>
      <c r="AB209" s="174" t="s">
        <v>176</v>
      </c>
      <c r="AC209" s="174">
        <v>48</v>
      </c>
      <c r="AD209" s="66"/>
    </row>
    <row r="210" spans="1:30" x14ac:dyDescent="0.2">
      <c r="A210" s="177">
        <f>COUNTIF($A$10:$G$10,"48")</f>
        <v>0</v>
      </c>
      <c r="B210" s="71">
        <f>COUNTIF($A$13:$G$13,"48")</f>
        <v>0</v>
      </c>
      <c r="C210" s="71">
        <f>COUNTIF($A$16:$G$16,"48")</f>
        <v>0</v>
      </c>
      <c r="D210" s="71">
        <f>COUNTIF($A$19:$G$19,"48")</f>
        <v>0</v>
      </c>
      <c r="E210" s="71">
        <f>COUNTIF($A$22:$G$22,"48")</f>
        <v>0</v>
      </c>
      <c r="F210" s="71">
        <f>COUNTIF($A$25:$G$25,"48")</f>
        <v>0</v>
      </c>
      <c r="G210" s="71">
        <f>COUNTIF($A$28:$G$28,"48")</f>
        <v>0</v>
      </c>
      <c r="H210" s="71">
        <f>COUNTIF($A$31:$G$31,"48")</f>
        <v>0</v>
      </c>
      <c r="I210" s="71">
        <f>COUNTIF($A$34:$G$34,"48")</f>
        <v>0</v>
      </c>
      <c r="J210" s="71">
        <f>COUNTIF($A$37:$G$37,"48")</f>
        <v>0</v>
      </c>
      <c r="K210" s="71">
        <f>COUNTIF($A$40:$G$40,"48")</f>
        <v>0</v>
      </c>
      <c r="L210" s="71">
        <f>COUNTIF($A$43:$G$43,"48")</f>
        <v>0</v>
      </c>
      <c r="M210" s="71">
        <f>COUNTIF($A$46:$G$46,"48")</f>
        <v>0</v>
      </c>
      <c r="N210" s="71">
        <f>COUNTIF($A$49:$G$49,"48")</f>
        <v>0</v>
      </c>
      <c r="O210" s="71">
        <f>COUNTIF($A$52:$G$52,"48")</f>
        <v>0</v>
      </c>
      <c r="P210" s="71">
        <f>COUNTIF($A$55:$G$55,"48")</f>
        <v>0</v>
      </c>
      <c r="Q210" s="71">
        <f>COUNTIF($A$58:$G$58,"48")</f>
        <v>0</v>
      </c>
      <c r="R210" s="71">
        <f>COUNTIF($A$61:$G$61,"48")</f>
        <v>0</v>
      </c>
      <c r="S210" s="71">
        <f>COUNTIF($A$64:$G$64,"48")</f>
        <v>0</v>
      </c>
      <c r="T210" s="71">
        <f>COUNTIF($A$67:$G$67,"48")</f>
        <v>0</v>
      </c>
      <c r="U210" s="71">
        <f>COUNTIF($A$70:$G$70,"48")</f>
        <v>0</v>
      </c>
      <c r="V210" s="71">
        <f>COUNTIF($A$73:$G$73,"48")</f>
        <v>0</v>
      </c>
      <c r="W210" s="71">
        <f>COUNTIF($A$76:$G$76,"48")</f>
        <v>0</v>
      </c>
      <c r="X210" s="71">
        <f>COUNTIF($A$79:$G$79,"48")</f>
        <v>0</v>
      </c>
      <c r="Y210" s="71">
        <f>COUNTIF($A$82:$G$82,"48")</f>
        <v>0</v>
      </c>
      <c r="Z210" s="71">
        <f>COUNTIF($A$85:$G$85,"48")</f>
        <v>0</v>
      </c>
      <c r="AA210" s="71">
        <f>COUNTIF($A$88:$G$88,"48")</f>
        <v>0</v>
      </c>
      <c r="AB210" s="173">
        <f>SUM(A210:AA210)</f>
        <v>0</v>
      </c>
      <c r="AC210" s="175">
        <f>AB210/180</f>
        <v>0</v>
      </c>
      <c r="AD210" s="66"/>
    </row>
    <row r="211" spans="1:30" ht="39" x14ac:dyDescent="0.25">
      <c r="A211" s="71" t="s">
        <v>162</v>
      </c>
      <c r="B211" s="66"/>
      <c r="C211" s="66"/>
      <c r="D211" s="66"/>
      <c r="E211" s="66"/>
      <c r="F211" s="66"/>
      <c r="G211" s="66"/>
      <c r="H211" s="66"/>
      <c r="I211" s="66"/>
      <c r="J211" s="184"/>
      <c r="K211" s="184"/>
      <c r="L211" s="184"/>
      <c r="M211" s="184"/>
      <c r="N211" s="184"/>
      <c r="O211" s="184"/>
      <c r="P211" s="66"/>
      <c r="Q211" s="66"/>
      <c r="R211" s="66"/>
      <c r="S211" s="66"/>
      <c r="T211" s="66"/>
      <c r="U211" s="66"/>
      <c r="V211" s="66"/>
      <c r="W211" s="66"/>
      <c r="X211" s="66"/>
      <c r="Y211" s="66"/>
      <c r="Z211" s="66"/>
      <c r="AA211" s="66"/>
      <c r="AB211" s="174" t="s">
        <v>177</v>
      </c>
      <c r="AC211" s="174">
        <v>49</v>
      </c>
      <c r="AD211" s="66"/>
    </row>
    <row r="212" spans="1:30" x14ac:dyDescent="0.2">
      <c r="A212" s="177">
        <f>COUNTIF($A$10:$G$10,"49")</f>
        <v>0</v>
      </c>
      <c r="B212" s="71">
        <f>COUNTIF($A$13:$G$13,"49")</f>
        <v>0</v>
      </c>
      <c r="C212" s="71">
        <f>COUNTIF($A$16:$G$16,"49")</f>
        <v>0</v>
      </c>
      <c r="D212" s="71">
        <f>COUNTIF($A$19:$G$19,"49")</f>
        <v>0</v>
      </c>
      <c r="E212" s="71">
        <f>COUNTIF($A$22:$G$22,"49")</f>
        <v>0</v>
      </c>
      <c r="F212" s="71">
        <f>COUNTIF($A$25:$G$25,"49")</f>
        <v>0</v>
      </c>
      <c r="G212" s="71">
        <f>COUNTIF($A$28:$G$28,"49")</f>
        <v>0</v>
      </c>
      <c r="H212" s="71">
        <f>COUNTIF($A$31:$G$31,"49")</f>
        <v>0</v>
      </c>
      <c r="I212" s="71">
        <f>COUNTIF($A$34:$G$34,"49")</f>
        <v>0</v>
      </c>
      <c r="J212" s="71">
        <f>COUNTIF($A$37:$G$37,"49")</f>
        <v>0</v>
      </c>
      <c r="K212" s="71">
        <f>COUNTIF($A$40:$G$40,"49")</f>
        <v>0</v>
      </c>
      <c r="L212" s="71">
        <f>COUNTIF($A$43:$G$43,"49")</f>
        <v>0</v>
      </c>
      <c r="M212" s="71">
        <f>COUNTIF($A$46:$G$46,"49")</f>
        <v>0</v>
      </c>
      <c r="N212" s="71">
        <f>COUNTIF($A$49:$G$49,"49")</f>
        <v>0</v>
      </c>
      <c r="O212" s="71">
        <f>COUNTIF($A$52:$G$52,"49")</f>
        <v>0</v>
      </c>
      <c r="P212" s="71">
        <f>COUNTIF($A$55:$G$55,"49")</f>
        <v>0</v>
      </c>
      <c r="Q212" s="71">
        <f>COUNTIF($A$58:$G$58,"49")</f>
        <v>0</v>
      </c>
      <c r="R212" s="71">
        <f>COUNTIF($A$61:$G$61,"49")</f>
        <v>0</v>
      </c>
      <c r="S212" s="71">
        <f>COUNTIF($A$64:$G$64,"49")</f>
        <v>0</v>
      </c>
      <c r="T212" s="71">
        <f>COUNTIF($A$67:$G$67,"49")</f>
        <v>0</v>
      </c>
      <c r="U212" s="71">
        <f>COUNTIF($A$70:$G$70,"49")</f>
        <v>0</v>
      </c>
      <c r="V212" s="71">
        <f>COUNTIF($A$73:$G$73,"49")</f>
        <v>0</v>
      </c>
      <c r="W212" s="71">
        <f>COUNTIF($A$76:$G$76,"49")</f>
        <v>0</v>
      </c>
      <c r="X212" s="71">
        <f>COUNTIF($A$79:$G$79,"49")</f>
        <v>0</v>
      </c>
      <c r="Y212" s="71">
        <f>COUNTIF($A$82:$G$82,"49")</f>
        <v>0</v>
      </c>
      <c r="Z212" s="71">
        <f>COUNTIF($A$85:$G$85,"49")</f>
        <v>0</v>
      </c>
      <c r="AA212" s="71">
        <f>COUNTIF($A$88:$G$88,"49")</f>
        <v>0</v>
      </c>
      <c r="AB212" s="173">
        <f>SUM(A212:AA212)</f>
        <v>0</v>
      </c>
      <c r="AC212" s="175">
        <f>AB212/180</f>
        <v>0</v>
      </c>
      <c r="AD212" s="66"/>
    </row>
    <row r="213" spans="1:30" ht="38.25" x14ac:dyDescent="0.2">
      <c r="A213" s="66" t="s">
        <v>163</v>
      </c>
      <c r="B213" s="66"/>
      <c r="C213" s="66"/>
      <c r="D213" s="66"/>
      <c r="E213" s="66"/>
      <c r="F213" s="66"/>
      <c r="G213" s="66"/>
      <c r="H213" s="66"/>
      <c r="I213" s="66"/>
      <c r="J213" s="181"/>
      <c r="K213" s="181"/>
      <c r="L213" s="181"/>
      <c r="M213" s="182"/>
      <c r="N213" s="182"/>
      <c r="O213" s="181"/>
      <c r="P213" s="66"/>
      <c r="Q213" s="66"/>
      <c r="R213" s="66"/>
      <c r="S213" s="66"/>
      <c r="T213" s="66"/>
      <c r="U213" s="66"/>
      <c r="V213" s="66"/>
      <c r="W213" s="66"/>
      <c r="X213" s="66"/>
      <c r="Y213" s="66"/>
      <c r="Z213" s="66"/>
      <c r="AA213" s="66"/>
      <c r="AB213" s="174" t="s">
        <v>178</v>
      </c>
      <c r="AC213" s="174">
        <v>50</v>
      </c>
      <c r="AD213" s="66"/>
    </row>
    <row r="214" spans="1:30" x14ac:dyDescent="0.2">
      <c r="A214" s="177">
        <f>COUNTIF($A$10:$G$10,"50")</f>
        <v>0</v>
      </c>
      <c r="B214" s="71">
        <f>COUNTIF($A$13:$G$13,"50")</f>
        <v>0</v>
      </c>
      <c r="C214" s="71">
        <f>COUNTIF($A$16:$G$16,"50")</f>
        <v>0</v>
      </c>
      <c r="D214" s="71">
        <f>COUNTIF($A$19:$G$19,"50")</f>
        <v>0</v>
      </c>
      <c r="E214" s="71">
        <f>COUNTIF($A$22:$G$22,"50")</f>
        <v>0</v>
      </c>
      <c r="F214" s="71">
        <f>COUNTIF($A$25:$G$25,"50")</f>
        <v>0</v>
      </c>
      <c r="G214" s="71">
        <f>COUNTIF($A$28:$G$28,"50")</f>
        <v>0</v>
      </c>
      <c r="H214" s="71">
        <f>COUNTIF($A$31:$G$31,"50")</f>
        <v>0</v>
      </c>
      <c r="I214" s="71">
        <f>COUNTIF($A$34:$G$34,"50")</f>
        <v>0</v>
      </c>
      <c r="J214" s="71">
        <f>COUNTIF($A$37:$G$37,"50")</f>
        <v>0</v>
      </c>
      <c r="K214" s="71">
        <f>COUNTIF($A$40:$G$40,"50")</f>
        <v>0</v>
      </c>
      <c r="L214" s="71">
        <f>COUNTIF($A$43:$G$43,"50")</f>
        <v>0</v>
      </c>
      <c r="M214" s="71">
        <f>COUNTIF($A$46:$G$46,"50")</f>
        <v>0</v>
      </c>
      <c r="N214" s="71">
        <f>COUNTIF($A$49:$G$49,"50")</f>
        <v>0</v>
      </c>
      <c r="O214" s="71">
        <f>COUNTIF($A$52:$G$52,"50")</f>
        <v>0</v>
      </c>
      <c r="P214" s="71">
        <f>COUNTIF($A$55:$G$55,"50")</f>
        <v>0</v>
      </c>
      <c r="Q214" s="71">
        <f>COUNTIF($A$58:$G$58,"50")</f>
        <v>0</v>
      </c>
      <c r="R214" s="71">
        <f>COUNTIF($A$61:$G$61,"50")</f>
        <v>0</v>
      </c>
      <c r="S214" s="71">
        <f>COUNTIF($A$64:$G$64,"50")</f>
        <v>0</v>
      </c>
      <c r="T214" s="71">
        <f>COUNTIF($A$67:$G$67,"50")</f>
        <v>0</v>
      </c>
      <c r="U214" s="71">
        <f>COUNTIF($A$70:$G$70,"50")</f>
        <v>0</v>
      </c>
      <c r="V214" s="71">
        <f>COUNTIF($A$73:$G$73,"50")</f>
        <v>0</v>
      </c>
      <c r="W214" s="71">
        <f>COUNTIF($A$76:$G$76,"50")</f>
        <v>0</v>
      </c>
      <c r="X214" s="71">
        <f>COUNTIF($A$79:$G$79,"50")</f>
        <v>0</v>
      </c>
      <c r="Y214" s="71">
        <f>COUNTIF($A$82:$G$82,"50")</f>
        <v>0</v>
      </c>
      <c r="Z214" s="71">
        <f>COUNTIF($A$85:$G$85,"50")</f>
        <v>0</v>
      </c>
      <c r="AA214" s="71">
        <f>COUNTIF($A$88:$G$88,"50")</f>
        <v>0</v>
      </c>
      <c r="AB214" s="173">
        <f>SUM(A214:AA214)</f>
        <v>0</v>
      </c>
      <c r="AC214" s="175">
        <f>AB214/180</f>
        <v>0</v>
      </c>
      <c r="AD214" s="66"/>
    </row>
    <row r="215" spans="1:30" ht="38.25" x14ac:dyDescent="0.2">
      <c r="A215" s="71" t="s">
        <v>164</v>
      </c>
      <c r="B215" s="66"/>
      <c r="C215" s="66"/>
      <c r="D215" s="66"/>
      <c r="E215" s="66"/>
      <c r="F215" s="66"/>
      <c r="G215" s="66"/>
      <c r="H215" s="66"/>
      <c r="I215" s="66"/>
      <c r="J215" s="182"/>
      <c r="K215" s="181"/>
      <c r="L215" s="183"/>
      <c r="M215" s="183"/>
      <c r="N215" s="183"/>
      <c r="O215" s="183"/>
      <c r="P215" s="66"/>
      <c r="Q215" s="66"/>
      <c r="R215" s="66"/>
      <c r="S215" s="66"/>
      <c r="T215" s="66"/>
      <c r="U215" s="66"/>
      <c r="V215" s="66"/>
      <c r="W215" s="66"/>
      <c r="X215" s="66"/>
      <c r="Y215" s="66"/>
      <c r="Z215" s="66"/>
      <c r="AA215" s="66"/>
      <c r="AB215" s="174" t="s">
        <v>179</v>
      </c>
      <c r="AC215" s="174">
        <v>51</v>
      </c>
      <c r="AD215" s="66"/>
    </row>
    <row r="216" spans="1:30" x14ac:dyDescent="0.2">
      <c r="A216" s="177">
        <f>COUNTIF($A$10:$G$10,"51")</f>
        <v>0</v>
      </c>
      <c r="B216" s="71">
        <f>COUNTIF($A$13:$G$13,"51")</f>
        <v>0</v>
      </c>
      <c r="C216" s="71">
        <f>COUNTIF($A$16:$G$16,"51")</f>
        <v>0</v>
      </c>
      <c r="D216" s="71">
        <f>COUNTIF($A$19:$G$19,"51")</f>
        <v>0</v>
      </c>
      <c r="E216" s="71">
        <f>COUNTIF($A$22:$G$22,"51")</f>
        <v>0</v>
      </c>
      <c r="F216" s="71">
        <f>COUNTIF($A$25:$G$25,"51")</f>
        <v>0</v>
      </c>
      <c r="G216" s="71">
        <f>COUNTIF($A$28:$G$28,"51")</f>
        <v>0</v>
      </c>
      <c r="H216" s="71">
        <f>COUNTIF($A$31:$G$31,"51")</f>
        <v>0</v>
      </c>
      <c r="I216" s="71">
        <f>COUNTIF($A$34:$G$34,"51")</f>
        <v>0</v>
      </c>
      <c r="J216" s="71">
        <f>COUNTIF($A$37:$G$37,"51")</f>
        <v>0</v>
      </c>
      <c r="K216" s="71">
        <f>COUNTIF($A$40:$G$40,"51")</f>
        <v>0</v>
      </c>
      <c r="L216" s="71">
        <f>COUNTIF($A$43:$G$43,"51")</f>
        <v>0</v>
      </c>
      <c r="M216" s="71">
        <f>COUNTIF($A$46:$G$46,"51")</f>
        <v>0</v>
      </c>
      <c r="N216" s="71">
        <f>COUNTIF($A$49:$G$49,"51")</f>
        <v>0</v>
      </c>
      <c r="O216" s="71">
        <f>COUNTIF($A$52:$G$52,"51")</f>
        <v>0</v>
      </c>
      <c r="P216" s="71">
        <f>COUNTIF($A$55:$G$55,"51")</f>
        <v>0</v>
      </c>
      <c r="Q216" s="71">
        <f>COUNTIF($A$58:$G$58,"51")</f>
        <v>0</v>
      </c>
      <c r="R216" s="71">
        <f>COUNTIF($A$61:$G$61,"51")</f>
        <v>0</v>
      </c>
      <c r="S216" s="71">
        <f>COUNTIF($A$64:$G$64,"51")</f>
        <v>0</v>
      </c>
      <c r="T216" s="71">
        <f>COUNTIF($A$67:$G$67,"51")</f>
        <v>0</v>
      </c>
      <c r="U216" s="71">
        <f>COUNTIF($A$70:$G$70,"51")</f>
        <v>0</v>
      </c>
      <c r="V216" s="71">
        <f>COUNTIF($A$73:$G$73,"51")</f>
        <v>0</v>
      </c>
      <c r="W216" s="71">
        <f>COUNTIF($A$76:$G$76,"51")</f>
        <v>0</v>
      </c>
      <c r="X216" s="71">
        <f>COUNTIF($A$79:$G$79,"51")</f>
        <v>0</v>
      </c>
      <c r="Y216" s="71">
        <f>COUNTIF($A$82:$G$82,"51")</f>
        <v>0</v>
      </c>
      <c r="Z216" s="71">
        <f>COUNTIF($A$85:$G$85,"51")</f>
        <v>0</v>
      </c>
      <c r="AA216" s="71">
        <f>COUNTIF($A$88:$G$88,"51")</f>
        <v>0</v>
      </c>
      <c r="AB216" s="173">
        <f>SUM(A216:AA216)</f>
        <v>0</v>
      </c>
      <c r="AC216" s="175">
        <f>AB216/180</f>
        <v>0</v>
      </c>
      <c r="AD216" s="66"/>
    </row>
    <row r="217" spans="1:30" ht="38.25" x14ac:dyDescent="0.2">
      <c r="A217" s="71" t="s">
        <v>165</v>
      </c>
      <c r="B217" s="66"/>
      <c r="C217" s="66"/>
      <c r="D217" s="66"/>
      <c r="E217" s="66"/>
      <c r="F217" s="66"/>
      <c r="G217" s="66"/>
      <c r="H217" s="66"/>
      <c r="I217" s="66"/>
      <c r="J217" s="182"/>
      <c r="K217" s="182"/>
      <c r="L217" s="182"/>
      <c r="M217" s="182"/>
      <c r="N217" s="181"/>
      <c r="O217" s="182"/>
      <c r="P217" s="66"/>
      <c r="Q217" s="66"/>
      <c r="R217" s="66"/>
      <c r="S217" s="66"/>
      <c r="T217" s="66"/>
      <c r="U217" s="66"/>
      <c r="V217" s="66"/>
      <c r="W217" s="66"/>
      <c r="X217" s="66"/>
      <c r="Y217" s="66"/>
      <c r="Z217" s="66"/>
      <c r="AA217" s="66"/>
      <c r="AB217" s="174" t="s">
        <v>180</v>
      </c>
      <c r="AC217" s="174">
        <v>52</v>
      </c>
      <c r="AD217" s="66"/>
    </row>
    <row r="218" spans="1:30" x14ac:dyDescent="0.2">
      <c r="A218" s="177">
        <f>COUNTIF($A$10:$G$10,"52")</f>
        <v>0</v>
      </c>
      <c r="B218" s="71">
        <f>COUNTIF($A$13:$G$13,"52")</f>
        <v>0</v>
      </c>
      <c r="C218" s="71">
        <f>COUNTIF($A$16:$G$16,"52")</f>
        <v>0</v>
      </c>
      <c r="D218" s="71">
        <f>COUNTIF($A$19:$G$19,"52")</f>
        <v>0</v>
      </c>
      <c r="E218" s="71">
        <f>COUNTIF($A$22:$G$22,"52")</f>
        <v>0</v>
      </c>
      <c r="F218" s="71">
        <f>COUNTIF($A$25:$G$25,"52")</f>
        <v>0</v>
      </c>
      <c r="G218" s="71">
        <f>COUNTIF($A$28:$G$28,"52")</f>
        <v>0</v>
      </c>
      <c r="H218" s="71">
        <f>COUNTIF($A$31:$G$31,"52")</f>
        <v>0</v>
      </c>
      <c r="I218" s="71">
        <f>COUNTIF($A$34:$G$34,"52")</f>
        <v>0</v>
      </c>
      <c r="J218" s="71">
        <f>COUNTIF($A$37:$G$37,"52")</f>
        <v>0</v>
      </c>
      <c r="K218" s="71">
        <f>COUNTIF($A$40:$G$40,"52")</f>
        <v>0</v>
      </c>
      <c r="L218" s="71">
        <f>COUNTIF($A$43:$G$43,"52")</f>
        <v>0</v>
      </c>
      <c r="M218" s="71">
        <f>COUNTIF($A$46:$G$46,"52")</f>
        <v>0</v>
      </c>
      <c r="N218" s="71">
        <f>COUNTIF($A$49:$G$49,"52")</f>
        <v>0</v>
      </c>
      <c r="O218" s="71">
        <f>COUNTIF($A$52:$G$52,"52")</f>
        <v>0</v>
      </c>
      <c r="P218" s="71">
        <f>COUNTIF($A$55:$G$55,"52")</f>
        <v>0</v>
      </c>
      <c r="Q218" s="71">
        <f>COUNTIF($A$58:$G$58,"52")</f>
        <v>0</v>
      </c>
      <c r="R218" s="71">
        <f>COUNTIF($A$61:$G$61,"52")</f>
        <v>0</v>
      </c>
      <c r="S218" s="71">
        <f>COUNTIF($A$64:$G$64,"52")</f>
        <v>0</v>
      </c>
      <c r="T218" s="71">
        <f>COUNTIF($A$67:$G$67,"52")</f>
        <v>0</v>
      </c>
      <c r="U218" s="71">
        <f>COUNTIF($A$70:$G$70,"52")</f>
        <v>0</v>
      </c>
      <c r="V218" s="71">
        <f>COUNTIF($A$73:$G$73,"52")</f>
        <v>0</v>
      </c>
      <c r="W218" s="71">
        <f>COUNTIF($A$76:$G$76,"52")</f>
        <v>0</v>
      </c>
      <c r="X218" s="71">
        <f>COUNTIF($A$79:$G$79,"52")</f>
        <v>0</v>
      </c>
      <c r="Y218" s="71">
        <f>COUNTIF($A$82:$G$82,"52")</f>
        <v>0</v>
      </c>
      <c r="Z218" s="71">
        <f>COUNTIF($A$85:$G$85,"52")</f>
        <v>0</v>
      </c>
      <c r="AA218" s="71">
        <f>COUNTIF($A$88:$G$88,"52")</f>
        <v>0</v>
      </c>
      <c r="AB218" s="173">
        <f>SUM(A218:AA218)</f>
        <v>0</v>
      </c>
      <c r="AC218" s="175">
        <f>AB218/180</f>
        <v>0</v>
      </c>
      <c r="AD218" s="66"/>
    </row>
    <row r="219" spans="1:30" ht="38.25" x14ac:dyDescent="0.2">
      <c r="A219" s="71" t="s">
        <v>166</v>
      </c>
      <c r="B219" s="66"/>
      <c r="C219" s="66"/>
      <c r="D219" s="66"/>
      <c r="E219" s="66"/>
      <c r="F219" s="66"/>
      <c r="G219" s="66"/>
      <c r="H219" s="66"/>
      <c r="I219" s="66"/>
      <c r="J219" s="182"/>
      <c r="K219" s="182"/>
      <c r="L219" s="183"/>
      <c r="M219" s="182"/>
      <c r="N219" s="183"/>
      <c r="O219" s="183"/>
      <c r="P219" s="66"/>
      <c r="Q219" s="66"/>
      <c r="R219" s="66"/>
      <c r="S219" s="66"/>
      <c r="T219" s="66"/>
      <c r="U219" s="66"/>
      <c r="V219" s="66"/>
      <c r="W219" s="66"/>
      <c r="X219" s="66"/>
      <c r="Y219" s="66"/>
      <c r="Z219" s="66"/>
      <c r="AA219" s="66"/>
      <c r="AB219" s="174" t="s">
        <v>181</v>
      </c>
      <c r="AC219" s="174">
        <v>53</v>
      </c>
      <c r="AD219" s="66"/>
    </row>
    <row r="220" spans="1:30" x14ac:dyDescent="0.2">
      <c r="A220" s="177">
        <f>COUNTIF($A$10:$G$10,"53")</f>
        <v>0</v>
      </c>
      <c r="B220" s="71">
        <f>COUNTIF($A$13:$G$13,"53")</f>
        <v>0</v>
      </c>
      <c r="C220" s="71">
        <f>COUNTIF($A$16:$G$16,"53")</f>
        <v>0</v>
      </c>
      <c r="D220" s="71">
        <f>COUNTIF($A$19:$G$19,"53")</f>
        <v>0</v>
      </c>
      <c r="E220" s="71">
        <f>COUNTIF($A$22:$G$22,"53")</f>
        <v>0</v>
      </c>
      <c r="F220" s="71">
        <f>COUNTIF($A$25:$G$25,"53")</f>
        <v>0</v>
      </c>
      <c r="G220" s="71">
        <f>COUNTIF($A$28:$G$28,"53")</f>
        <v>0</v>
      </c>
      <c r="H220" s="71">
        <f>COUNTIF($A$31:$G$31,"53")</f>
        <v>0</v>
      </c>
      <c r="I220" s="71">
        <f>COUNTIF($A$34:$G$34,"53")</f>
        <v>0</v>
      </c>
      <c r="J220" s="71">
        <f>COUNTIF($A$37:$G$37,"53")</f>
        <v>0</v>
      </c>
      <c r="K220" s="71">
        <f>COUNTIF($A$40:$G$40,"53")</f>
        <v>0</v>
      </c>
      <c r="L220" s="71">
        <f>COUNTIF($A$43:$G$43,"53")</f>
        <v>0</v>
      </c>
      <c r="M220" s="71">
        <f>COUNTIF($A$46:$G$46,"53")</f>
        <v>0</v>
      </c>
      <c r="N220" s="71">
        <f>COUNTIF($A$49:$G$49,"53")</f>
        <v>0</v>
      </c>
      <c r="O220" s="71">
        <f>COUNTIF($A$52:$G$52,"53")</f>
        <v>0</v>
      </c>
      <c r="P220" s="71">
        <f>COUNTIF($A$55:$G$55,"53")</f>
        <v>0</v>
      </c>
      <c r="Q220" s="71">
        <f>COUNTIF($A$58:$G$58,"53")</f>
        <v>0</v>
      </c>
      <c r="R220" s="71">
        <f>COUNTIF($A$61:$G$61,"53")</f>
        <v>0</v>
      </c>
      <c r="S220" s="71">
        <f>COUNTIF($A$64:$G$64,"53")</f>
        <v>0</v>
      </c>
      <c r="T220" s="71">
        <f>COUNTIF($A$67:$G$67,"53")</f>
        <v>0</v>
      </c>
      <c r="U220" s="71">
        <f>COUNTIF($A$70:$G$70,"53")</f>
        <v>0</v>
      </c>
      <c r="V220" s="71">
        <f>COUNTIF($A$73:$G$73,"53")</f>
        <v>0</v>
      </c>
      <c r="W220" s="71">
        <f>COUNTIF($A$76:$G$76,"53")</f>
        <v>0</v>
      </c>
      <c r="X220" s="71">
        <f>COUNTIF($A$79:$G$79,"53")</f>
        <v>0</v>
      </c>
      <c r="Y220" s="71">
        <f>COUNTIF($A$82:$G$82,"53")</f>
        <v>0</v>
      </c>
      <c r="Z220" s="71">
        <f>COUNTIF($A$85:$G$85,"53")</f>
        <v>0</v>
      </c>
      <c r="AA220" s="71">
        <f>COUNTIF($A$88:$G$88,"53")</f>
        <v>0</v>
      </c>
      <c r="AB220" s="173">
        <f>SUM(A220:AA220)</f>
        <v>0</v>
      </c>
      <c r="AC220" s="175">
        <f>AB220/180</f>
        <v>0</v>
      </c>
      <c r="AD220" s="66"/>
    </row>
    <row r="221" spans="1:30" ht="38.25" x14ac:dyDescent="0.2">
      <c r="A221" s="71" t="s">
        <v>167</v>
      </c>
      <c r="B221" s="66"/>
      <c r="C221" s="66"/>
      <c r="D221" s="66"/>
      <c r="E221" s="66"/>
      <c r="F221" s="66"/>
      <c r="G221" s="66"/>
      <c r="H221" s="66"/>
      <c r="I221" s="66"/>
      <c r="J221" s="66"/>
      <c r="K221" s="66"/>
      <c r="L221" s="183"/>
      <c r="M221" s="66"/>
      <c r="N221" s="183"/>
      <c r="O221" s="183"/>
      <c r="P221" s="66"/>
      <c r="Q221" s="66"/>
      <c r="R221" s="66"/>
      <c r="S221" s="66"/>
      <c r="T221" s="66"/>
      <c r="U221" s="66"/>
      <c r="V221" s="66"/>
      <c r="W221" s="66"/>
      <c r="X221" s="66"/>
      <c r="Y221" s="66"/>
      <c r="Z221" s="66"/>
      <c r="AA221" s="66"/>
      <c r="AB221" s="174" t="s">
        <v>182</v>
      </c>
      <c r="AC221" s="174">
        <v>54</v>
      </c>
      <c r="AD221" s="66"/>
    </row>
    <row r="222" spans="1:30" x14ac:dyDescent="0.2">
      <c r="A222" s="177">
        <f>COUNTIF($A$10:$G$10,"54")</f>
        <v>0</v>
      </c>
      <c r="B222" s="71">
        <f>COUNTIF($A$13:$G$13,"54")</f>
        <v>0</v>
      </c>
      <c r="C222" s="71">
        <f>COUNTIF($A$16:$G$16,"54")</f>
        <v>0</v>
      </c>
      <c r="D222" s="71">
        <f>COUNTIF($A$19:$G$19,"54")</f>
        <v>0</v>
      </c>
      <c r="E222" s="71">
        <f>COUNTIF($A$22:$G$22,"54")</f>
        <v>0</v>
      </c>
      <c r="F222" s="71">
        <f>COUNTIF($A$25:$G$25,"54")</f>
        <v>0</v>
      </c>
      <c r="G222" s="71">
        <f>COUNTIF($A$28:$G$28,"54")</f>
        <v>0</v>
      </c>
      <c r="H222" s="71">
        <f>COUNTIF($A$31:$G$31,"54")</f>
        <v>0</v>
      </c>
      <c r="I222" s="71">
        <f>COUNTIF($A$34:$G$34,"54")</f>
        <v>0</v>
      </c>
      <c r="J222" s="71">
        <f>COUNTIF($A$37:$G$37,"54")</f>
        <v>0</v>
      </c>
      <c r="K222" s="71">
        <f>COUNTIF($A$40:$G$40,"54")</f>
        <v>0</v>
      </c>
      <c r="L222" s="71">
        <f>COUNTIF($A$43:$G$43,"54")</f>
        <v>0</v>
      </c>
      <c r="M222" s="71">
        <f>COUNTIF($A$46:$G$46,"54")</f>
        <v>0</v>
      </c>
      <c r="N222" s="71">
        <f>COUNTIF($A$49:$G$49,"54")</f>
        <v>0</v>
      </c>
      <c r="O222" s="71">
        <f>COUNTIF($A$52:$G$52,"54")</f>
        <v>0</v>
      </c>
      <c r="P222" s="71">
        <f>COUNTIF($A$55:$G$55,"54")</f>
        <v>0</v>
      </c>
      <c r="Q222" s="71">
        <f>COUNTIF($A$58:$G$58,"54")</f>
        <v>0</v>
      </c>
      <c r="R222" s="71">
        <f>COUNTIF($A$61:$G$61,"54")</f>
        <v>0</v>
      </c>
      <c r="S222" s="71">
        <f>COUNTIF($A$64:$G$64,"54")</f>
        <v>0</v>
      </c>
      <c r="T222" s="71">
        <f>COUNTIF($A$67:$G$67,"54")</f>
        <v>0</v>
      </c>
      <c r="U222" s="71">
        <f>COUNTIF($A$70:$G$70,"54")</f>
        <v>0</v>
      </c>
      <c r="V222" s="71">
        <f>COUNTIF($A$73:$G$73,"54")</f>
        <v>0</v>
      </c>
      <c r="W222" s="71">
        <f>COUNTIF($A$76:$G$76,"54")</f>
        <v>0</v>
      </c>
      <c r="X222" s="71">
        <f>COUNTIF($A$79:$G$79,"54")</f>
        <v>0</v>
      </c>
      <c r="Y222" s="71">
        <f>COUNTIF($A$82:$G$82,"54")</f>
        <v>0</v>
      </c>
      <c r="Z222" s="71">
        <f>COUNTIF($A$85:$G$85,"54")</f>
        <v>0</v>
      </c>
      <c r="AA222" s="71">
        <f>COUNTIF($A$88:$G$88,"54")</f>
        <v>0</v>
      </c>
      <c r="AB222" s="173">
        <f>SUM(A222:AA222)</f>
        <v>0</v>
      </c>
      <c r="AC222" s="175">
        <f>AB222/180</f>
        <v>0</v>
      </c>
      <c r="AD222" s="66"/>
    </row>
    <row r="223" spans="1:30" ht="38.25" x14ac:dyDescent="0.2">
      <c r="A223" s="71" t="s">
        <v>168</v>
      </c>
      <c r="B223" s="66"/>
      <c r="C223" s="66"/>
      <c r="D223" s="66"/>
      <c r="E223" s="66"/>
      <c r="F223" s="66"/>
      <c r="G223" s="66"/>
      <c r="H223" s="66"/>
      <c r="I223" s="66"/>
      <c r="J223" s="66"/>
      <c r="K223" s="66"/>
      <c r="L223" s="183"/>
      <c r="M223" s="66"/>
      <c r="N223" s="183"/>
      <c r="O223" s="183"/>
      <c r="P223" s="66"/>
      <c r="Q223" s="66"/>
      <c r="R223" s="66"/>
      <c r="S223" s="66"/>
      <c r="T223" s="66"/>
      <c r="U223" s="66"/>
      <c r="V223" s="66"/>
      <c r="W223" s="66"/>
      <c r="X223" s="66"/>
      <c r="Y223" s="66"/>
      <c r="Z223" s="66"/>
      <c r="AA223" s="66"/>
      <c r="AB223" s="174" t="s">
        <v>183</v>
      </c>
      <c r="AC223" s="174">
        <v>55</v>
      </c>
      <c r="AD223" s="66"/>
    </row>
    <row r="224" spans="1:30" x14ac:dyDescent="0.2">
      <c r="A224" s="177">
        <f>COUNTIF($A$10:$G$10,"55")</f>
        <v>0</v>
      </c>
      <c r="B224" s="71">
        <f>COUNTIF($A$13:$G$13,"55")</f>
        <v>0</v>
      </c>
      <c r="C224" s="71">
        <f>COUNTIF($A$16:$G$16,"55")</f>
        <v>0</v>
      </c>
      <c r="D224" s="71">
        <f>COUNTIF($A$19:$G$19,"55")</f>
        <v>0</v>
      </c>
      <c r="E224" s="71">
        <f>COUNTIF($A$22:$G$22,"55")</f>
        <v>0</v>
      </c>
      <c r="F224" s="71">
        <f>COUNTIF($A$25:$G$25,"55")</f>
        <v>0</v>
      </c>
      <c r="G224" s="71">
        <f>COUNTIF($A$28:$G$28,"55")</f>
        <v>0</v>
      </c>
      <c r="H224" s="71">
        <f>COUNTIF($A$31:$G$31,"55")</f>
        <v>0</v>
      </c>
      <c r="I224" s="71">
        <f>COUNTIF($A$34:$G$34,"55")</f>
        <v>0</v>
      </c>
      <c r="J224" s="71">
        <f>COUNTIF($A$37:$G$37,"55")</f>
        <v>0</v>
      </c>
      <c r="K224" s="71">
        <f>COUNTIF($A$40:$G$40,"55")</f>
        <v>0</v>
      </c>
      <c r="L224" s="71">
        <f>COUNTIF($A$43:$G$43,"55")</f>
        <v>0</v>
      </c>
      <c r="M224" s="71">
        <f>COUNTIF($A$46:$G$46,"55")</f>
        <v>0</v>
      </c>
      <c r="N224" s="71">
        <f>COUNTIF($A$49:$G$49,"55")</f>
        <v>0</v>
      </c>
      <c r="O224" s="71">
        <f>COUNTIF($A$52:$G$52,"55")</f>
        <v>0</v>
      </c>
      <c r="P224" s="71">
        <f>COUNTIF($A$55:$G$55,"55")</f>
        <v>0</v>
      </c>
      <c r="Q224" s="71">
        <f>COUNTIF($A$58:$G$58,"55")</f>
        <v>0</v>
      </c>
      <c r="R224" s="71">
        <f>COUNTIF($A$61:$G$61,"55")</f>
        <v>0</v>
      </c>
      <c r="S224" s="71">
        <f>COUNTIF($A$64:$G$64,"55")</f>
        <v>0</v>
      </c>
      <c r="T224" s="71">
        <f>COUNTIF($A$67:$G$67,"55")</f>
        <v>0</v>
      </c>
      <c r="U224" s="71">
        <f>COUNTIF($A$70:$G$70,"55")</f>
        <v>0</v>
      </c>
      <c r="V224" s="71">
        <f>COUNTIF($A$73:$G$73,"55")</f>
        <v>0</v>
      </c>
      <c r="W224" s="71">
        <f>COUNTIF($A$76:$G$76,"55")</f>
        <v>0</v>
      </c>
      <c r="X224" s="71">
        <f>COUNTIF($A$79:$G$79,"55")</f>
        <v>0</v>
      </c>
      <c r="Y224" s="71">
        <f>COUNTIF($A$82:$G$82,"55")</f>
        <v>0</v>
      </c>
      <c r="Z224" s="71">
        <f>COUNTIF($A$85:$G$85,"55")</f>
        <v>0</v>
      </c>
      <c r="AA224" s="71">
        <f>COUNTIF($A$88:$G$88,"55")</f>
        <v>0</v>
      </c>
      <c r="AB224" s="173">
        <f>SUM(A224:AA224)</f>
        <v>0</v>
      </c>
      <c r="AC224" s="175">
        <f>AB224/180</f>
        <v>0</v>
      </c>
      <c r="AD224" s="66"/>
    </row>
    <row r="225" spans="1:30" ht="38.25" x14ac:dyDescent="0.2">
      <c r="A225" s="71" t="s">
        <v>169</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174" t="s">
        <v>184</v>
      </c>
      <c r="AC225" s="174">
        <v>56</v>
      </c>
      <c r="AD225" s="66"/>
    </row>
    <row r="226" spans="1:30" x14ac:dyDescent="0.2">
      <c r="A226" s="177">
        <f>COUNTIF($A$10:$G$10,"56")</f>
        <v>0</v>
      </c>
      <c r="B226" s="71">
        <f>COUNTIF($A$13:$G$13,"56")</f>
        <v>0</v>
      </c>
      <c r="C226" s="71">
        <f>COUNTIF($A$16:$G$16,"56")</f>
        <v>0</v>
      </c>
      <c r="D226" s="71">
        <f>COUNTIF($A$19:$G$19,"56")</f>
        <v>0</v>
      </c>
      <c r="E226" s="71">
        <f>COUNTIF($A$22:$G$22,"56")</f>
        <v>0</v>
      </c>
      <c r="F226" s="71">
        <f>COUNTIF($A$25:$G$25,"56")</f>
        <v>0</v>
      </c>
      <c r="G226" s="71">
        <f>COUNTIF($A$28:$G$28,"56")</f>
        <v>0</v>
      </c>
      <c r="H226" s="71">
        <f>COUNTIF($A$31:$G$31,"56")</f>
        <v>0</v>
      </c>
      <c r="I226" s="71">
        <f>COUNTIF($A$34:$G$34,"56")</f>
        <v>0</v>
      </c>
      <c r="J226" s="71">
        <f>COUNTIF($A$37:$G$37,"56")</f>
        <v>0</v>
      </c>
      <c r="K226" s="71">
        <f>COUNTIF($A$40:$G$40,"56")</f>
        <v>0</v>
      </c>
      <c r="L226" s="71">
        <f>COUNTIF($A$43:$G$43,"56")</f>
        <v>0</v>
      </c>
      <c r="M226" s="71">
        <f>COUNTIF($A$46:$G$46,"56")</f>
        <v>0</v>
      </c>
      <c r="N226" s="71">
        <f>COUNTIF($A$49:$G$49,"56")</f>
        <v>0</v>
      </c>
      <c r="O226" s="71">
        <f>COUNTIF($A$52:$G$52,"56")</f>
        <v>0</v>
      </c>
      <c r="P226" s="71">
        <f>COUNTIF($A$55:$G$55,"56")</f>
        <v>0</v>
      </c>
      <c r="Q226" s="71">
        <f>COUNTIF($A$58:$G$58,"56")</f>
        <v>0</v>
      </c>
      <c r="R226" s="71">
        <f>COUNTIF($A$61:$G$61,"56")</f>
        <v>0</v>
      </c>
      <c r="S226" s="71">
        <f>COUNTIF($A$64:$G$64,"56")</f>
        <v>0</v>
      </c>
      <c r="T226" s="71">
        <f>COUNTIF($A$67:$G$67,"56")</f>
        <v>0</v>
      </c>
      <c r="U226" s="71">
        <f>COUNTIF($A$70:$G$70,"56")</f>
        <v>0</v>
      </c>
      <c r="V226" s="71">
        <f>COUNTIF($A$73:$G$73,"56")</f>
        <v>0</v>
      </c>
      <c r="W226" s="71">
        <f>COUNTIF($A$76:$G$76,"56")</f>
        <v>0</v>
      </c>
      <c r="X226" s="71">
        <f>COUNTIF($A$79:$G$79,"56")</f>
        <v>0</v>
      </c>
      <c r="Y226" s="71">
        <f>COUNTIF($A$82:$G$82,"56")</f>
        <v>0</v>
      </c>
      <c r="Z226" s="71">
        <f>COUNTIF($A$85:$G$85,"56")</f>
        <v>0</v>
      </c>
      <c r="AA226" s="71">
        <f>COUNTIF($A$88:$G$88,"56")</f>
        <v>0</v>
      </c>
      <c r="AB226" s="173">
        <f>SUM(A226:AA226)</f>
        <v>0</v>
      </c>
      <c r="AC226" s="175">
        <f>AB226/180</f>
        <v>0</v>
      </c>
      <c r="AD226" s="66"/>
    </row>
    <row r="227" spans="1:30" ht="39" x14ac:dyDescent="0.25">
      <c r="A227" s="71" t="s">
        <v>170</v>
      </c>
      <c r="B227" s="66"/>
      <c r="C227" s="66"/>
      <c r="D227" s="66"/>
      <c r="E227" s="66"/>
      <c r="F227" s="66"/>
      <c r="G227" s="66"/>
      <c r="H227" s="66"/>
      <c r="I227" s="66"/>
      <c r="J227" s="71"/>
      <c r="K227" s="71"/>
      <c r="L227" s="185"/>
      <c r="M227" s="71"/>
      <c r="N227" s="71"/>
      <c r="O227" s="71"/>
      <c r="P227" s="66"/>
      <c r="Q227" s="66"/>
      <c r="R227" s="66"/>
      <c r="S227" s="66"/>
      <c r="T227" s="66"/>
      <c r="U227" s="66"/>
      <c r="V227" s="66"/>
      <c r="W227" s="66"/>
      <c r="X227" s="66"/>
      <c r="Y227" s="66"/>
      <c r="Z227" s="66"/>
      <c r="AA227" s="66"/>
      <c r="AB227" s="174" t="s">
        <v>185</v>
      </c>
      <c r="AC227" s="174">
        <v>57</v>
      </c>
      <c r="AD227" s="66"/>
    </row>
    <row r="228" spans="1:30" x14ac:dyDescent="0.2">
      <c r="A228" s="177">
        <f>COUNTIF($A$10:$G$10,"57")</f>
        <v>0</v>
      </c>
      <c r="B228" s="71">
        <f>COUNTIF($A$13:$G$13,"57")</f>
        <v>0</v>
      </c>
      <c r="C228" s="71">
        <f>COUNTIF($A$16:$G$16,"57")</f>
        <v>0</v>
      </c>
      <c r="D228" s="71">
        <f>COUNTIF($A$19:$G$19,"57")</f>
        <v>0</v>
      </c>
      <c r="E228" s="71">
        <f>COUNTIF($A$22:$G$22,"57")</f>
        <v>0</v>
      </c>
      <c r="F228" s="71">
        <f>COUNTIF($A$25:$G$25,"57")</f>
        <v>0</v>
      </c>
      <c r="G228" s="71">
        <f>COUNTIF($A$28:$G$28,"57")</f>
        <v>0</v>
      </c>
      <c r="H228" s="71">
        <f>COUNTIF($A$31:$G$31,"57")</f>
        <v>0</v>
      </c>
      <c r="I228" s="71">
        <f>COUNTIF($A$34:$G$34,"57")</f>
        <v>0</v>
      </c>
      <c r="J228" s="71">
        <f>COUNTIF($A$37:$G$37,"57")</f>
        <v>0</v>
      </c>
      <c r="K228" s="71">
        <f>COUNTIF($A$40:$G$40,"57")</f>
        <v>0</v>
      </c>
      <c r="L228" s="71">
        <f>COUNTIF($A$43:$G$43,"57")</f>
        <v>0</v>
      </c>
      <c r="M228" s="71">
        <f>COUNTIF($A$46:$G$46,"57")</f>
        <v>0</v>
      </c>
      <c r="N228" s="71">
        <f>COUNTIF($A$49:$G$49,"57")</f>
        <v>0</v>
      </c>
      <c r="O228" s="71">
        <f>COUNTIF($A$52:$G$52,"57")</f>
        <v>0</v>
      </c>
      <c r="P228" s="71">
        <f>COUNTIF($A$55:$G$55,"57")</f>
        <v>0</v>
      </c>
      <c r="Q228" s="71">
        <f>COUNTIF($A$58:$G$58,"57")</f>
        <v>0</v>
      </c>
      <c r="R228" s="71">
        <f>COUNTIF($A$61:$G$61,"57")</f>
        <v>0</v>
      </c>
      <c r="S228" s="71">
        <f>COUNTIF($A$64:$G$64,"57")</f>
        <v>0</v>
      </c>
      <c r="T228" s="71">
        <f>COUNTIF($A$67:$G$67,"57")</f>
        <v>0</v>
      </c>
      <c r="U228" s="71">
        <f>COUNTIF($A$70:$G$70,"57")</f>
        <v>0</v>
      </c>
      <c r="V228" s="71">
        <f>COUNTIF($A$73:$G$73,"57")</f>
        <v>0</v>
      </c>
      <c r="W228" s="71">
        <f>COUNTIF($A$76:$G$76,"57")</f>
        <v>0</v>
      </c>
      <c r="X228" s="71">
        <f>COUNTIF($A$79:$G$79,"57")</f>
        <v>0</v>
      </c>
      <c r="Y228" s="71">
        <f>COUNTIF($A$82:$G$82,"57")</f>
        <v>0</v>
      </c>
      <c r="Z228" s="71">
        <f>COUNTIF($A$85:$G$85,"57")</f>
        <v>0</v>
      </c>
      <c r="AA228" s="71">
        <f>COUNTIF($A$88:$G$88,"57")</f>
        <v>0</v>
      </c>
      <c r="AB228" s="173">
        <f>SUM(A228:AA228)</f>
        <v>0</v>
      </c>
      <c r="AC228" s="175">
        <f>AB228/180</f>
        <v>0</v>
      </c>
      <c r="AD228" s="66"/>
    </row>
    <row r="229" spans="1:30" ht="38.25" x14ac:dyDescent="0.2">
      <c r="A229" s="71" t="s">
        <v>171</v>
      </c>
      <c r="B229" s="66"/>
      <c r="C229" s="66"/>
      <c r="D229" s="66"/>
      <c r="E229" s="66"/>
      <c r="F229" s="66"/>
      <c r="G229" s="66"/>
      <c r="H229" s="66"/>
      <c r="I229" s="66"/>
      <c r="J229" s="182"/>
      <c r="K229" s="182"/>
      <c r="L229" s="182"/>
      <c r="M229" s="182"/>
      <c r="N229" s="182"/>
      <c r="O229" s="182"/>
      <c r="P229" s="66"/>
      <c r="Q229" s="66"/>
      <c r="R229" s="66"/>
      <c r="S229" s="66"/>
      <c r="T229" s="66"/>
      <c r="U229" s="66"/>
      <c r="V229" s="66"/>
      <c r="W229" s="66"/>
      <c r="X229" s="66"/>
      <c r="Y229" s="66"/>
      <c r="Z229" s="66"/>
      <c r="AA229" s="66"/>
      <c r="AB229" s="174" t="s">
        <v>186</v>
      </c>
      <c r="AC229" s="174">
        <v>58</v>
      </c>
      <c r="AD229" s="66"/>
    </row>
    <row r="230" spans="1:30" x14ac:dyDescent="0.2">
      <c r="A230" s="177">
        <f>COUNTIF($A$10:$G$10,"58")</f>
        <v>0</v>
      </c>
      <c r="B230" s="71">
        <f>COUNTIF($A$13:$G$13,"58")</f>
        <v>0</v>
      </c>
      <c r="C230" s="71">
        <f>COUNTIF($A$16:$G$16,"58")</f>
        <v>0</v>
      </c>
      <c r="D230" s="71">
        <f>COUNTIF($A$19:$G$19,"58")</f>
        <v>0</v>
      </c>
      <c r="E230" s="71">
        <f>COUNTIF($A$22:$G$22,"58")</f>
        <v>0</v>
      </c>
      <c r="F230" s="71">
        <f>COUNTIF($A$25:$G$25,"58")</f>
        <v>0</v>
      </c>
      <c r="G230" s="71">
        <f>COUNTIF($A$28:$G$28,"58")</f>
        <v>0</v>
      </c>
      <c r="H230" s="71">
        <f>COUNTIF($A$31:$G$31,"58")</f>
        <v>0</v>
      </c>
      <c r="I230" s="71">
        <f>COUNTIF($A$34:$G$34,"58")</f>
        <v>0</v>
      </c>
      <c r="J230" s="71">
        <f>COUNTIF($A$37:$G$37,"58")</f>
        <v>0</v>
      </c>
      <c r="K230" s="71">
        <f>COUNTIF($A$40:$G$40,"58")</f>
        <v>0</v>
      </c>
      <c r="L230" s="71">
        <f>COUNTIF($A$43:$G$43,"58")</f>
        <v>0</v>
      </c>
      <c r="M230" s="71">
        <f>COUNTIF($A$46:$G$46,"58")</f>
        <v>0</v>
      </c>
      <c r="N230" s="71">
        <f>COUNTIF($A$49:$G$49,"58")</f>
        <v>0</v>
      </c>
      <c r="O230" s="71">
        <f>COUNTIF($A$52:$G$52,"58")</f>
        <v>0</v>
      </c>
      <c r="P230" s="71">
        <f>COUNTIF($A$55:$G$55,"58")</f>
        <v>0</v>
      </c>
      <c r="Q230" s="71">
        <f>COUNTIF($A$58:$G$58,"58")</f>
        <v>0</v>
      </c>
      <c r="R230" s="71">
        <f>COUNTIF($A$61:$G$61,"58")</f>
        <v>0</v>
      </c>
      <c r="S230" s="71">
        <f>COUNTIF($A$64:$G$64,"58")</f>
        <v>0</v>
      </c>
      <c r="T230" s="71">
        <f>COUNTIF($A$67:$G$67,"58")</f>
        <v>0</v>
      </c>
      <c r="U230" s="71">
        <f>COUNTIF($A$70:$G$70,"58")</f>
        <v>0</v>
      </c>
      <c r="V230" s="71">
        <f>COUNTIF($A$73:$G$73,"58")</f>
        <v>0</v>
      </c>
      <c r="W230" s="71">
        <f>COUNTIF($A$76:$G$76,"58")</f>
        <v>0</v>
      </c>
      <c r="X230" s="71">
        <f>COUNTIF($A$79:$G$79,"58")</f>
        <v>0</v>
      </c>
      <c r="Y230" s="71">
        <f>COUNTIF($A$82:$G$82,"58")</f>
        <v>0</v>
      </c>
      <c r="Z230" s="71">
        <f>COUNTIF($A$85:$G$85,"58")</f>
        <v>0</v>
      </c>
      <c r="AA230" s="71">
        <f>COUNTIF($A$88:$G$88,"58")</f>
        <v>0</v>
      </c>
      <c r="AB230" s="173">
        <f>SUM(A230:AA230)</f>
        <v>0</v>
      </c>
      <c r="AC230" s="175">
        <f>AB230/180</f>
        <v>0</v>
      </c>
      <c r="AD230" s="66"/>
    </row>
    <row r="231" spans="1:30" ht="39" x14ac:dyDescent="0.25">
      <c r="A231" s="71" t="s">
        <v>172</v>
      </c>
      <c r="B231" s="66"/>
      <c r="C231" s="66"/>
      <c r="D231" s="66"/>
      <c r="E231" s="66"/>
      <c r="F231" s="66"/>
      <c r="G231" s="66"/>
      <c r="H231" s="66"/>
      <c r="I231" s="66"/>
      <c r="J231" s="186"/>
      <c r="K231" s="186"/>
      <c r="L231" s="186"/>
      <c r="M231" s="187"/>
      <c r="N231" s="188"/>
      <c r="O231" s="188"/>
      <c r="P231" s="66"/>
      <c r="Q231" s="66"/>
      <c r="R231" s="66"/>
      <c r="S231" s="66"/>
      <c r="T231" s="66"/>
      <c r="U231" s="66"/>
      <c r="V231" s="66"/>
      <c r="W231" s="66"/>
      <c r="X231" s="66"/>
      <c r="Y231" s="66"/>
      <c r="Z231" s="66"/>
      <c r="AA231" s="66"/>
      <c r="AB231" s="174" t="s">
        <v>187</v>
      </c>
      <c r="AC231" s="174">
        <v>59</v>
      </c>
      <c r="AD231" s="66"/>
    </row>
    <row r="232" spans="1:30" x14ac:dyDescent="0.2">
      <c r="A232" s="177">
        <f>COUNTIF($A$10:$G$10,"59")</f>
        <v>0</v>
      </c>
      <c r="B232" s="71">
        <f>COUNTIF($A$13:$G$13,"59")</f>
        <v>0</v>
      </c>
      <c r="C232" s="71">
        <f>COUNTIF($A$16:$G$16,"59")</f>
        <v>0</v>
      </c>
      <c r="D232" s="71">
        <f>COUNTIF($A$19:$G$19,"59")</f>
        <v>0</v>
      </c>
      <c r="E232" s="71">
        <f>COUNTIF($A$22:$G$22,"59")</f>
        <v>0</v>
      </c>
      <c r="F232" s="71">
        <f>COUNTIF($A$25:$G$25,"59")</f>
        <v>0</v>
      </c>
      <c r="G232" s="71">
        <f>COUNTIF($A$28:$G$28,"59")</f>
        <v>0</v>
      </c>
      <c r="H232" s="71">
        <f>COUNTIF($A$31:$G$31,"59")</f>
        <v>0</v>
      </c>
      <c r="I232" s="71">
        <f>COUNTIF($A$34:$G$34,"59")</f>
        <v>0</v>
      </c>
      <c r="J232" s="71">
        <f>COUNTIF($A$37:$G$37,"59")</f>
        <v>0</v>
      </c>
      <c r="K232" s="71">
        <f>COUNTIF($A$40:$G$40,"59")</f>
        <v>0</v>
      </c>
      <c r="L232" s="71">
        <f>COUNTIF($A$43:$G$43,"59")</f>
        <v>0</v>
      </c>
      <c r="M232" s="71">
        <f>COUNTIF($A$46:$G$46,"59")</f>
        <v>0</v>
      </c>
      <c r="N232" s="71">
        <f>COUNTIF($A$49:$G$49,"59")</f>
        <v>0</v>
      </c>
      <c r="O232" s="71">
        <f>COUNTIF($A$52:$G$52,"59")</f>
        <v>0</v>
      </c>
      <c r="P232" s="71">
        <f>COUNTIF($A$55:$G$55,"59")</f>
        <v>0</v>
      </c>
      <c r="Q232" s="71">
        <f>COUNTIF($A$58:$G$58,"59")</f>
        <v>0</v>
      </c>
      <c r="R232" s="71">
        <f>COUNTIF($A$61:$G$61,"59")</f>
        <v>0</v>
      </c>
      <c r="S232" s="71">
        <f>COUNTIF($A$64:$G$64,"59")</f>
        <v>0</v>
      </c>
      <c r="T232" s="71">
        <f>COUNTIF($A$67:$G$67,"59")</f>
        <v>0</v>
      </c>
      <c r="U232" s="71">
        <f>COUNTIF($A$70:$G$70,"59")</f>
        <v>0</v>
      </c>
      <c r="V232" s="71">
        <f>COUNTIF($A$73:$G$73,"59")</f>
        <v>0</v>
      </c>
      <c r="W232" s="71">
        <f>COUNTIF($A$76:$G$76,"59")</f>
        <v>0</v>
      </c>
      <c r="X232" s="71">
        <f>COUNTIF($A$79:$G$79,"59")</f>
        <v>0</v>
      </c>
      <c r="Y232" s="71">
        <f>COUNTIF($A$82:$G$82,"59")</f>
        <v>0</v>
      </c>
      <c r="Z232" s="71">
        <f>COUNTIF($A$85:$G$85,"59")</f>
        <v>0</v>
      </c>
      <c r="AA232" s="71">
        <f>COUNTIF($A$88:$G$88,"59")</f>
        <v>0</v>
      </c>
      <c r="AB232" s="173">
        <f>SUM(A232:AA232)</f>
        <v>0</v>
      </c>
      <c r="AC232" s="175">
        <f>AB232/180</f>
        <v>0</v>
      </c>
      <c r="AD232" s="66"/>
    </row>
    <row r="233" spans="1:30" ht="38.25" x14ac:dyDescent="0.2">
      <c r="A233" s="71" t="s">
        <v>173</v>
      </c>
      <c r="B233" s="66"/>
      <c r="C233" s="66"/>
      <c r="D233" s="66"/>
      <c r="E233" s="66"/>
      <c r="F233" s="66"/>
      <c r="G233" s="66"/>
      <c r="H233" s="66"/>
      <c r="I233" s="66"/>
      <c r="J233" s="183"/>
      <c r="K233" s="183"/>
      <c r="L233" s="183"/>
      <c r="M233" s="181"/>
      <c r="N233" s="183"/>
      <c r="O233" s="181"/>
      <c r="P233" s="66"/>
      <c r="Q233" s="66"/>
      <c r="R233" s="66"/>
      <c r="S233" s="66"/>
      <c r="T233" s="66"/>
      <c r="U233" s="66"/>
      <c r="V233" s="66"/>
      <c r="W233" s="66"/>
      <c r="X233" s="66"/>
      <c r="Y233" s="66"/>
      <c r="Z233" s="66"/>
      <c r="AA233" s="66"/>
      <c r="AB233" s="174" t="s">
        <v>188</v>
      </c>
      <c r="AC233" s="174">
        <v>60</v>
      </c>
      <c r="AD233" s="66"/>
    </row>
    <row r="234" spans="1:30" x14ac:dyDescent="0.2">
      <c r="A234" s="177">
        <f>COUNTIF($A$10:$G$10,"60")</f>
        <v>0</v>
      </c>
      <c r="B234" s="71">
        <f>COUNTIF($A$13:$G$13,"60")</f>
        <v>0</v>
      </c>
      <c r="C234" s="71">
        <f>COUNTIF($A$16:$G$16,"60")</f>
        <v>0</v>
      </c>
      <c r="D234" s="71">
        <f>COUNTIF($A$19:$G$19,"60")</f>
        <v>0</v>
      </c>
      <c r="E234" s="71">
        <f>COUNTIF($A$22:$G$22,"60")</f>
        <v>0</v>
      </c>
      <c r="F234" s="71">
        <f>COUNTIF($A$25:$G$25,"60")</f>
        <v>0</v>
      </c>
      <c r="G234" s="71">
        <f>COUNTIF($A$28:$G$28,"60")</f>
        <v>0</v>
      </c>
      <c r="H234" s="71">
        <f>COUNTIF($A$31:$G$31,"60")</f>
        <v>0</v>
      </c>
      <c r="I234" s="71">
        <f>COUNTIF($A$34:$G$34,"60")</f>
        <v>0</v>
      </c>
      <c r="J234" s="71">
        <f>COUNTIF($A$37:$G$37,"60")</f>
        <v>0</v>
      </c>
      <c r="K234" s="71">
        <f>COUNTIF($A$40:$G$40,"60")</f>
        <v>0</v>
      </c>
      <c r="L234" s="71">
        <f>COUNTIF($A$43:$G$43,"60")</f>
        <v>0</v>
      </c>
      <c r="M234" s="71">
        <f>COUNTIF($A$46:$G$46,"60")</f>
        <v>0</v>
      </c>
      <c r="N234" s="71">
        <f>COUNTIF($A$49:$G$49,"60")</f>
        <v>0</v>
      </c>
      <c r="O234" s="71">
        <f>COUNTIF($A$52:$G$52,"60")</f>
        <v>0</v>
      </c>
      <c r="P234" s="71">
        <f>COUNTIF($A$55:$G$55,"60")</f>
        <v>0</v>
      </c>
      <c r="Q234" s="71">
        <f>COUNTIF($A$58:$G$58,"60")</f>
        <v>0</v>
      </c>
      <c r="R234" s="71">
        <f>COUNTIF($A$61:$G$61,"60")</f>
        <v>0</v>
      </c>
      <c r="S234" s="71">
        <f>COUNTIF($A$64:$G$64,"60")</f>
        <v>0</v>
      </c>
      <c r="T234" s="71">
        <f>COUNTIF($A$67:$G$67,"60")</f>
        <v>0</v>
      </c>
      <c r="U234" s="71">
        <f>COUNTIF($A$70:$G$70,"60")</f>
        <v>0</v>
      </c>
      <c r="V234" s="71">
        <f>COUNTIF($A$73:$G$73,"60")</f>
        <v>0</v>
      </c>
      <c r="W234" s="71">
        <f>COUNTIF($A$76:$G$76,"60")</f>
        <v>0</v>
      </c>
      <c r="X234" s="71">
        <f>COUNTIF($A$79:$G$79,"60")</f>
        <v>0</v>
      </c>
      <c r="Y234" s="71">
        <f>COUNTIF($A$82:$G$82,"60")</f>
        <v>0</v>
      </c>
      <c r="Z234" s="71">
        <f>COUNTIF($A$85:$G$85,"60")</f>
        <v>0</v>
      </c>
      <c r="AA234" s="71">
        <f>COUNTIF($A$88:$G$88,"60")</f>
        <v>0</v>
      </c>
      <c r="AB234" s="173">
        <f>SUM(A234:AA234)</f>
        <v>0</v>
      </c>
      <c r="AC234" s="175">
        <f>AB234/180</f>
        <v>0</v>
      </c>
      <c r="AD234" s="66"/>
    </row>
    <row r="235" spans="1:30" x14ac:dyDescent="0.2">
      <c r="A235" s="66"/>
      <c r="B235" s="66"/>
      <c r="C235" s="66"/>
      <c r="D235" s="66"/>
      <c r="E235" s="66"/>
      <c r="F235" s="66"/>
      <c r="G235" s="66"/>
      <c r="H235" s="66"/>
      <c r="I235" s="66"/>
      <c r="J235" s="182"/>
      <c r="K235" s="182"/>
      <c r="L235" s="182"/>
      <c r="M235" s="182"/>
      <c r="N235" s="182"/>
      <c r="O235" s="181"/>
      <c r="P235" s="66"/>
      <c r="Q235" s="66"/>
      <c r="R235" s="66"/>
      <c r="S235" s="66"/>
      <c r="T235" s="66"/>
      <c r="U235" s="66"/>
      <c r="V235" s="66"/>
      <c r="W235" s="66"/>
      <c r="X235" s="66"/>
      <c r="Y235" s="66"/>
      <c r="Z235" s="66"/>
      <c r="AA235" s="66"/>
      <c r="AB235" s="66"/>
      <c r="AC235" s="66"/>
      <c r="AD235" s="66"/>
    </row>
    <row r="236" spans="1:30" x14ac:dyDescent="0.2">
      <c r="A236" s="66"/>
      <c r="B236" s="66"/>
      <c r="C236" s="66"/>
      <c r="D236" s="66"/>
      <c r="E236" s="66"/>
      <c r="F236" s="66"/>
      <c r="G236" s="66"/>
      <c r="H236" s="66"/>
      <c r="I236" s="66"/>
      <c r="J236" s="181"/>
      <c r="K236" s="183"/>
      <c r="L236" s="183"/>
      <c r="M236" s="181"/>
      <c r="N236" s="181"/>
      <c r="O236" s="181"/>
      <c r="P236" s="66"/>
      <c r="Q236" s="66"/>
      <c r="R236" s="66"/>
      <c r="S236" s="66"/>
      <c r="T236" s="66"/>
      <c r="U236" s="66"/>
      <c r="V236" s="66"/>
      <c r="W236" s="66"/>
      <c r="X236" s="66"/>
      <c r="Y236" s="66"/>
      <c r="Z236" s="66"/>
      <c r="AA236" s="66"/>
      <c r="AB236" s="66"/>
      <c r="AC236" s="66"/>
      <c r="AD236" s="66"/>
    </row>
    <row r="237" spans="1:30" x14ac:dyDescent="0.2">
      <c r="J237" s="48"/>
      <c r="K237" s="48"/>
      <c r="L237" s="48"/>
      <c r="M237" s="48"/>
      <c r="N237" s="48"/>
      <c r="O237" s="48"/>
    </row>
    <row r="238" spans="1:30" x14ac:dyDescent="0.2">
      <c r="J238" s="48"/>
      <c r="K238" s="47"/>
      <c r="L238" s="47"/>
      <c r="M238" s="48"/>
      <c r="N238" s="48"/>
      <c r="O238" s="48"/>
    </row>
    <row r="239" spans="1:30" ht="15" x14ac:dyDescent="0.25">
      <c r="J239" s="12"/>
      <c r="K239" s="12"/>
      <c r="L239" s="12"/>
      <c r="M239" s="12"/>
      <c r="N239" s="12"/>
      <c r="O239" s="12"/>
    </row>
    <row r="240" spans="1:30" ht="15" x14ac:dyDescent="0.25">
      <c r="J240" s="12"/>
      <c r="K240" s="12"/>
      <c r="L240" s="12"/>
      <c r="M240" s="12"/>
      <c r="N240" s="12"/>
      <c r="O240" s="12"/>
    </row>
    <row r="241" spans="1:15" x14ac:dyDescent="0.2">
      <c r="J241" s="47"/>
      <c r="K241" s="47"/>
      <c r="L241" s="47"/>
      <c r="M241" s="47"/>
      <c r="N241" s="47"/>
      <c r="O241" s="47"/>
    </row>
    <row r="242" spans="1:15" x14ac:dyDescent="0.2">
      <c r="J242" s="14"/>
      <c r="K242" s="48"/>
      <c r="L242" s="14"/>
      <c r="M242" s="14"/>
      <c r="N242" s="14"/>
      <c r="O242" s="14"/>
    </row>
    <row r="243" spans="1:15" x14ac:dyDescent="0.2">
      <c r="J243" s="48"/>
      <c r="K243" s="48"/>
      <c r="L243" s="47"/>
      <c r="M243" s="47"/>
      <c r="N243" s="47"/>
      <c r="O243" s="47"/>
    </row>
    <row r="244" spans="1:15" x14ac:dyDescent="0.2">
      <c r="J244" s="48"/>
      <c r="K244" s="48"/>
      <c r="L244" s="47"/>
      <c r="M244" s="47"/>
      <c r="N244" s="47"/>
      <c r="O244" s="47"/>
    </row>
    <row r="245" spans="1:15" x14ac:dyDescent="0.2">
      <c r="J245" s="47"/>
      <c r="K245" s="47"/>
      <c r="L245" s="14"/>
      <c r="M245" s="14"/>
      <c r="N245" s="14"/>
      <c r="O245" s="14"/>
    </row>
    <row r="246" spans="1:15" x14ac:dyDescent="0.2">
      <c r="J246" s="47"/>
      <c r="K246" s="47"/>
      <c r="L246" s="47"/>
      <c r="M246" s="47"/>
      <c r="N246" s="47"/>
      <c r="O246" s="47"/>
    </row>
    <row r="247" spans="1:15" x14ac:dyDescent="0.2">
      <c r="J247" s="47"/>
      <c r="K247" s="47"/>
      <c r="L247" s="47"/>
      <c r="M247" s="47"/>
      <c r="N247" s="47"/>
      <c r="O247" s="47"/>
    </row>
    <row r="248" spans="1:15" x14ac:dyDescent="0.2">
      <c r="J248" s="47"/>
      <c r="K248" s="47"/>
      <c r="L248" s="47"/>
      <c r="M248" s="14"/>
      <c r="N248" s="14"/>
      <c r="O248" s="14"/>
    </row>
    <row r="255" spans="1:15" x14ac:dyDescent="0.2">
      <c r="A255" s="66" t="s">
        <v>146</v>
      </c>
      <c r="B255" s="66"/>
      <c r="C255" s="66"/>
      <c r="D255" s="66"/>
      <c r="E255" s="66"/>
      <c r="F255" s="66"/>
      <c r="G255" s="66"/>
      <c r="H255" s="66"/>
    </row>
    <row r="256" spans="1:15" x14ac:dyDescent="0.2">
      <c r="A256" s="178">
        <f ca="1">WEEKDAY(C4)</f>
        <v>2</v>
      </c>
      <c r="B256" s="66"/>
      <c r="C256" s="66"/>
      <c r="D256" s="66"/>
      <c r="E256" s="66"/>
      <c r="F256" s="66"/>
      <c r="G256" s="66"/>
      <c r="H256" s="66"/>
    </row>
    <row r="257" spans="1:8" x14ac:dyDescent="0.2">
      <c r="A257" s="66" t="s">
        <v>147</v>
      </c>
      <c r="B257" s="66"/>
      <c r="C257" s="66"/>
      <c r="D257" s="66"/>
      <c r="E257" s="66"/>
      <c r="F257" s="66"/>
      <c r="G257" s="66"/>
      <c r="H257" s="66"/>
    </row>
    <row r="258" spans="1:8" x14ac:dyDescent="0.2">
      <c r="A258" s="179" t="str">
        <f ca="1">IF(A256=1, "6", IF(A256=2, "5", IF(A256=3,"4", IF(A256=4,"3",IF(A256=5,"2", IF(A256=6,"1", IF(A256=7,"0")))))))</f>
        <v>5</v>
      </c>
      <c r="B258" s="66"/>
      <c r="C258" s="66"/>
      <c r="D258" s="66"/>
      <c r="E258" s="66"/>
      <c r="F258" s="66"/>
      <c r="G258" s="66"/>
      <c r="H258" s="66"/>
    </row>
    <row r="259" spans="1:8" x14ac:dyDescent="0.2">
      <c r="A259" s="66"/>
      <c r="B259" s="66"/>
      <c r="C259" s="66"/>
      <c r="D259" s="66"/>
      <c r="E259" s="66"/>
      <c r="F259" s="66"/>
      <c r="G259" s="66"/>
      <c r="H259" s="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6">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allowBlank="1" showInputMessage="1" showErrorMessage="1" sqref="B4">
      <formula1>"Male,Female"</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85:G85 A82:G82 A79:G79 A76:G76 A73:G73 A70:G70 A67:G67 A64:G64 A61:G61 A58:G58 A55:G55 A52:G52 A49:G49 A46:G46 A43:G43 A40:G40 A37:G37 A34:G34 A31:G31 A28:G28 A25:G25 A22:G22 A19:G19 A16:G16 A88:G88">
      <formula1>"0,1,2,3,4,5,6,7,8,9,10,11,12,13,14,15,16,17,18,19,20,21,22,23,24,25,26,27,28,29,30,31,32,33,34,35,36,37,38,39,40,41,42,43,44,45,46,47,48,49,50,51,52,53,54,55,56,57,58,59,60"</formula1>
    </dataValidation>
    <dataValidation type="list" allowBlank="1" showInputMessage="1" showErrorMessage="1" sqref="H91">
      <formula1>$J$26:$J$29</formula1>
    </dataValidation>
    <dataValidation type="list" showInputMessage="1" showErrorMessage="1" sqref="J7">
      <formula1>$L$1:$L$6</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9"/>
  <sheetViews>
    <sheetView showGridLines="0" workbookViewId="0">
      <pane ySplit="7" topLeftCell="A8" activePane="bottomLeft" state="frozenSplit"/>
      <selection pane="bottomLeft" activeCell="I7" sqref="I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16384" width="8.75" style="2"/>
  </cols>
  <sheetData>
    <row r="1" spans="1:36" customFormat="1" ht="15.75" thickBot="1" x14ac:dyDescent="0.3">
      <c r="A1" s="132" t="s">
        <v>154</v>
      </c>
      <c r="B1" s="133"/>
      <c r="C1" s="134"/>
      <c r="D1" s="134"/>
      <c r="E1" s="135"/>
      <c r="F1" s="134"/>
      <c r="G1" s="134"/>
      <c r="H1" s="136"/>
      <c r="I1" s="2"/>
      <c r="J1" s="113" t="s">
        <v>149</v>
      </c>
      <c r="K1" s="4"/>
      <c r="L1" s="66"/>
      <c r="M1" s="4"/>
      <c r="N1" s="4"/>
      <c r="O1" s="4"/>
      <c r="P1" s="5"/>
      <c r="Q1" s="5"/>
      <c r="R1" s="5"/>
      <c r="T1" s="3"/>
      <c r="U1" s="3"/>
      <c r="V1" s="3"/>
      <c r="W1" s="3"/>
      <c r="X1" s="169" t="s">
        <v>69</v>
      </c>
      <c r="AF1" s="3"/>
      <c r="AG1" s="3"/>
      <c r="AH1" s="3"/>
      <c r="AI1" s="3"/>
      <c r="AJ1" s="3"/>
    </row>
    <row r="2" spans="1:36" customFormat="1" ht="15.75" thickBot="1" x14ac:dyDescent="0.3">
      <c r="A2" s="216" t="s">
        <v>153</v>
      </c>
      <c r="B2" s="217"/>
      <c r="C2" s="217"/>
      <c r="D2" s="217"/>
      <c r="E2" s="217"/>
      <c r="F2" s="217"/>
      <c r="G2" s="217"/>
      <c r="H2" s="218"/>
      <c r="I2" s="2"/>
      <c r="J2" s="97">
        <f ca="1">D4+1</f>
        <v>41979</v>
      </c>
      <c r="K2" s="4"/>
      <c r="L2" s="192" t="s">
        <v>203</v>
      </c>
      <c r="M2" s="4"/>
      <c r="N2" s="4"/>
      <c r="O2" s="4"/>
      <c r="P2" s="5"/>
      <c r="Q2" s="5"/>
      <c r="R2" s="5"/>
      <c r="T2" s="3"/>
      <c r="U2" s="3"/>
      <c r="V2" s="3"/>
      <c r="W2" s="3"/>
      <c r="X2" s="169" t="s">
        <v>152</v>
      </c>
      <c r="AF2" s="3"/>
      <c r="AG2" s="3"/>
      <c r="AH2" s="3"/>
      <c r="AI2" s="3"/>
      <c r="AJ2" s="3"/>
    </row>
    <row r="3" spans="1:36" ht="32.25" customHeight="1" x14ac:dyDescent="0.25">
      <c r="A3" s="34" t="s">
        <v>23</v>
      </c>
      <c r="B3" s="35" t="s">
        <v>100</v>
      </c>
      <c r="C3" s="36" t="s">
        <v>144</v>
      </c>
      <c r="D3" s="46" t="s">
        <v>118</v>
      </c>
      <c r="E3" s="32" t="s">
        <v>105</v>
      </c>
      <c r="F3" s="35" t="s">
        <v>133</v>
      </c>
      <c r="G3" s="38" t="s">
        <v>21</v>
      </c>
      <c r="H3" s="100" t="s">
        <v>103</v>
      </c>
      <c r="I3" s="101" t="s">
        <v>104</v>
      </c>
      <c r="J3" s="114" t="s">
        <v>150</v>
      </c>
      <c r="L3" s="192" t="s">
        <v>204</v>
      </c>
      <c r="X3" s="189" t="s">
        <v>153</v>
      </c>
    </row>
    <row r="4" spans="1:36" ht="14.25" customHeight="1" thickBot="1" x14ac:dyDescent="0.3">
      <c r="A4" s="89">
        <v>1</v>
      </c>
      <c r="B4" s="87" t="s">
        <v>101</v>
      </c>
      <c r="C4" s="88">
        <f ca="1">H6-1</f>
        <v>42338</v>
      </c>
      <c r="D4" s="24">
        <f ca="1">C4-360</f>
        <v>41978</v>
      </c>
      <c r="E4" s="99">
        <f ca="1">C4+A338</f>
        <v>42343</v>
      </c>
      <c r="F4" s="89"/>
      <c r="G4" s="29">
        <f>SUM(W10:W166)</f>
        <v>0</v>
      </c>
      <c r="H4" s="102">
        <f>360-G4</f>
        <v>360</v>
      </c>
      <c r="I4" s="101" t="str">
        <f>IF(H4=0,"Complete","Not Complete Yet")</f>
        <v>Not Complete Yet</v>
      </c>
      <c r="J4" s="98">
        <f ca="1">C4</f>
        <v>42338</v>
      </c>
      <c r="L4" s="192" t="s">
        <v>205</v>
      </c>
    </row>
    <row r="5" spans="1:36" ht="6.75" customHeight="1" x14ac:dyDescent="0.25">
      <c r="B5" s="65">
        <f>IF(B4="Male",1,2)</f>
        <v>1</v>
      </c>
      <c r="L5" s="192" t="s">
        <v>206</v>
      </c>
    </row>
    <row r="6" spans="1:36" ht="19.5" customHeight="1" thickBot="1" x14ac:dyDescent="0.25">
      <c r="A6" s="213" t="s">
        <v>117</v>
      </c>
      <c r="B6" s="213"/>
      <c r="C6" s="213"/>
      <c r="D6" s="213"/>
      <c r="E6" s="213"/>
      <c r="F6" s="213"/>
      <c r="G6" s="213"/>
      <c r="H6" s="121">
        <f ca="1">TODAY()</f>
        <v>42339</v>
      </c>
      <c r="I6" s="103" t="s">
        <v>151</v>
      </c>
      <c r="J6" s="190" t="s">
        <v>190</v>
      </c>
      <c r="L6" s="193" t="s">
        <v>207</v>
      </c>
    </row>
    <row r="7" spans="1:36" s="28" customFormat="1" ht="18.75" customHeight="1" thickBot="1" x14ac:dyDescent="0.3">
      <c r="A7" s="116" t="s">
        <v>136</v>
      </c>
      <c r="B7" s="116" t="s">
        <v>137</v>
      </c>
      <c r="C7" s="117" t="s">
        <v>138</v>
      </c>
      <c r="D7" s="116" t="s">
        <v>139</v>
      </c>
      <c r="E7" s="117" t="s">
        <v>140</v>
      </c>
      <c r="F7" s="116" t="s">
        <v>141</v>
      </c>
      <c r="G7" s="118" t="s">
        <v>142</v>
      </c>
      <c r="H7" s="75"/>
      <c r="I7" s="33"/>
      <c r="J7" s="191"/>
    </row>
    <row r="8" spans="1:36" ht="20.25" customHeight="1" x14ac:dyDescent="0.2">
      <c r="A8" s="104">
        <f t="shared" ref="A8:F8" ca="1" si="0">B8-1</f>
        <v>41973</v>
      </c>
      <c r="B8" s="104">
        <f t="shared" ca="1" si="0"/>
        <v>41974</v>
      </c>
      <c r="C8" s="105">
        <f t="shared" ca="1" si="0"/>
        <v>41975</v>
      </c>
      <c r="D8" s="104">
        <f t="shared" ca="1" si="0"/>
        <v>41976</v>
      </c>
      <c r="E8" s="104">
        <f t="shared" ca="1" si="0"/>
        <v>41977</v>
      </c>
      <c r="F8" s="104">
        <f t="shared" ca="1" si="0"/>
        <v>41978</v>
      </c>
      <c r="G8" s="106">
        <f ca="1">A11-1</f>
        <v>41979</v>
      </c>
      <c r="H8" s="214" t="s">
        <v>143</v>
      </c>
      <c r="I8" s="215"/>
      <c r="J8" s="215"/>
      <c r="M8" s="6"/>
      <c r="N8" s="6"/>
      <c r="O8" s="6"/>
      <c r="P8" s="6"/>
      <c r="Q8" s="6"/>
      <c r="R8" s="66"/>
      <c r="S8" s="82" t="s">
        <v>106</v>
      </c>
      <c r="T8" s="83" t="s">
        <v>107</v>
      </c>
      <c r="U8" s="83" t="s">
        <v>108</v>
      </c>
      <c r="V8" s="83" t="s">
        <v>109</v>
      </c>
      <c r="W8" s="83" t="s">
        <v>20</v>
      </c>
      <c r="X8" s="66"/>
      <c r="Y8" s="6"/>
    </row>
    <row r="9" spans="1:36" ht="12.75" customHeight="1" x14ac:dyDescent="0.2">
      <c r="A9" s="107"/>
      <c r="B9" s="108"/>
      <c r="C9" s="109"/>
      <c r="D9" s="108"/>
      <c r="E9" s="110"/>
      <c r="F9" s="107"/>
      <c r="G9" s="107"/>
      <c r="H9" s="74"/>
      <c r="M9" s="6"/>
      <c r="N9" s="6"/>
      <c r="O9" s="6"/>
      <c r="P9" s="6"/>
      <c r="Q9" s="6"/>
      <c r="R9" s="66"/>
      <c r="S9" s="66"/>
      <c r="T9" s="66"/>
      <c r="U9" s="66"/>
      <c r="V9" s="66"/>
      <c r="W9" s="66"/>
      <c r="X9" s="66"/>
      <c r="Y9" s="6"/>
    </row>
    <row r="10" spans="1:36" ht="39.75" customHeight="1" x14ac:dyDescent="0.2">
      <c r="A10" s="131"/>
      <c r="B10" s="39"/>
      <c r="C10" s="39"/>
      <c r="D10" s="39"/>
      <c r="E10" s="39"/>
      <c r="F10" s="39"/>
      <c r="G10" s="72"/>
      <c r="H10" s="74"/>
      <c r="M10" s="6"/>
      <c r="N10" s="6"/>
      <c r="O10" s="6"/>
      <c r="P10" s="6"/>
      <c r="Q10" s="6"/>
      <c r="R10" s="66"/>
      <c r="S10" s="67">
        <f>SUM(A10:G10)</f>
        <v>0</v>
      </c>
      <c r="T10" s="67">
        <f>COUNTIF(A10:G10,"0")</f>
        <v>0</v>
      </c>
      <c r="U10" s="68">
        <f>(IF(B5=1,COUNTIF(A10:G10,"&gt;4"),COUNTIF(A10:G10,"&gt;=4")))</f>
        <v>0</v>
      </c>
      <c r="V10" s="68">
        <f>COUNTIF(A10:G10,"&gt;0")</f>
        <v>0</v>
      </c>
      <c r="W10" s="68">
        <f>T10+V10</f>
        <v>0</v>
      </c>
      <c r="X10" s="66"/>
      <c r="Y10" s="6"/>
    </row>
    <row r="11" spans="1:36" ht="20.25" customHeight="1" x14ac:dyDescent="0.2">
      <c r="A11" s="112">
        <f t="shared" ref="A11:F11" ca="1" si="1">B11-1</f>
        <v>41980</v>
      </c>
      <c r="B11" s="112">
        <f t="shared" ca="1" si="1"/>
        <v>41981</v>
      </c>
      <c r="C11" s="112">
        <f t="shared" ca="1" si="1"/>
        <v>41982</v>
      </c>
      <c r="D11" s="112">
        <f t="shared" ca="1" si="1"/>
        <v>41983</v>
      </c>
      <c r="E11" s="112">
        <f t="shared" ca="1" si="1"/>
        <v>41984</v>
      </c>
      <c r="F11" s="112">
        <f t="shared" ca="1" si="1"/>
        <v>41985</v>
      </c>
      <c r="G11" s="122">
        <f ca="1">A14-1</f>
        <v>41986</v>
      </c>
      <c r="H11" s="73"/>
      <c r="M11" s="6"/>
      <c r="N11" s="6"/>
      <c r="O11" s="6"/>
      <c r="P11" s="163"/>
      <c r="Q11" s="163"/>
      <c r="R11" s="70"/>
      <c r="S11" s="66"/>
      <c r="T11" s="66"/>
      <c r="U11" s="84"/>
      <c r="V11" s="84"/>
      <c r="W11" s="84"/>
      <c r="X11" s="66"/>
      <c r="Y11" s="6"/>
    </row>
    <row r="12" spans="1:36" ht="12.75" customHeight="1" x14ac:dyDescent="0.2">
      <c r="A12" s="107"/>
      <c r="B12" s="108"/>
      <c r="C12" s="109"/>
      <c r="D12" s="108"/>
      <c r="E12" s="110"/>
      <c r="F12" s="107"/>
      <c r="G12" s="107"/>
      <c r="H12" s="74"/>
      <c r="M12" s="6"/>
      <c r="N12" s="6"/>
      <c r="O12" s="6"/>
      <c r="P12" s="6"/>
      <c r="Q12" s="6"/>
      <c r="R12" s="66"/>
      <c r="S12" s="66"/>
      <c r="T12" s="66"/>
      <c r="U12" s="68"/>
      <c r="V12" s="68"/>
      <c r="W12" s="86"/>
      <c r="X12" s="66"/>
      <c r="Y12" s="6"/>
    </row>
    <row r="13" spans="1:36" ht="39.75" customHeight="1" x14ac:dyDescent="0.2">
      <c r="A13" s="39"/>
      <c r="B13" s="39"/>
      <c r="C13" s="39"/>
      <c r="D13" s="39"/>
      <c r="E13" s="39"/>
      <c r="F13" s="39"/>
      <c r="G13" s="72"/>
      <c r="H13" s="74"/>
      <c r="M13" s="6"/>
      <c r="N13" s="6"/>
      <c r="O13" s="6"/>
      <c r="P13" s="6"/>
      <c r="Q13" s="6"/>
      <c r="R13" s="66"/>
      <c r="S13" s="67">
        <f>SUM(A13:G13)</f>
        <v>0</v>
      </c>
      <c r="T13" s="67">
        <f>COUNTIF(A13:G13,"0")</f>
        <v>0</v>
      </c>
      <c r="U13" s="68">
        <f>(IF(B5=1,COUNTIF(A13:G13,"&gt;4"),COUNTIF(A13:G13,"&gt;=4")))</f>
        <v>0</v>
      </c>
      <c r="V13" s="68">
        <f>COUNTIF(A13:G13,"&gt;0")</f>
        <v>0</v>
      </c>
      <c r="W13" s="68">
        <f>T13+V13</f>
        <v>0</v>
      </c>
      <c r="X13" s="66"/>
      <c r="Y13" s="6"/>
    </row>
    <row r="14" spans="1:36" ht="20.25" customHeight="1" x14ac:dyDescent="0.2">
      <c r="A14" s="112">
        <f t="shared" ref="A14:F14" ca="1" si="2">B14-1</f>
        <v>41987</v>
      </c>
      <c r="B14" s="112">
        <f t="shared" ca="1" si="2"/>
        <v>41988</v>
      </c>
      <c r="C14" s="112">
        <f t="shared" ca="1" si="2"/>
        <v>41989</v>
      </c>
      <c r="D14" s="112">
        <f t="shared" ca="1" si="2"/>
        <v>41990</v>
      </c>
      <c r="E14" s="115">
        <f t="shared" ca="1" si="2"/>
        <v>41991</v>
      </c>
      <c r="F14" s="112">
        <f t="shared" ca="1" si="2"/>
        <v>41992</v>
      </c>
      <c r="G14" s="122">
        <f ca="1">A17-1</f>
        <v>41993</v>
      </c>
      <c r="H14" s="73"/>
      <c r="M14" s="6"/>
      <c r="N14" s="6"/>
      <c r="O14" s="6"/>
      <c r="P14" s="6"/>
      <c r="Q14" s="6"/>
      <c r="R14" s="66"/>
      <c r="S14" s="83"/>
      <c r="T14" s="83"/>
      <c r="U14" s="68"/>
      <c r="V14" s="68"/>
      <c r="W14" s="65"/>
      <c r="X14" s="66"/>
      <c r="Y14" s="6"/>
    </row>
    <row r="15" spans="1:36" x14ac:dyDescent="0.2">
      <c r="A15" s="107"/>
      <c r="B15" s="110"/>
      <c r="C15" s="109"/>
      <c r="D15" s="108"/>
      <c r="E15" s="110"/>
      <c r="F15" s="108"/>
      <c r="G15" s="107"/>
      <c r="H15" s="74"/>
      <c r="M15" s="6"/>
      <c r="N15" s="6"/>
      <c r="O15" s="6"/>
      <c r="P15" s="6"/>
      <c r="Q15" s="6"/>
      <c r="R15" s="66"/>
      <c r="S15" s="66"/>
      <c r="T15" s="66"/>
      <c r="U15" s="84"/>
      <c r="V15" s="84"/>
      <c r="W15" s="66"/>
      <c r="X15" s="66"/>
      <c r="Y15" s="6"/>
    </row>
    <row r="16" spans="1:36" ht="39.75" customHeight="1" x14ac:dyDescent="0.2">
      <c r="A16" s="39"/>
      <c r="B16" s="39"/>
      <c r="C16" s="39"/>
      <c r="D16" s="39"/>
      <c r="E16" s="39"/>
      <c r="F16" s="39"/>
      <c r="G16" s="72"/>
      <c r="H16" s="74"/>
      <c r="M16" s="6"/>
      <c r="N16" s="6"/>
      <c r="O16" s="6"/>
      <c r="P16" s="6"/>
      <c r="Q16" s="6"/>
      <c r="R16" s="66"/>
      <c r="S16" s="67">
        <f>SUM(A16:G16)</f>
        <v>0</v>
      </c>
      <c r="T16" s="67">
        <f>COUNTIF(A16:G16,"0")</f>
        <v>0</v>
      </c>
      <c r="U16" s="68">
        <f>(IF(B5=1,COUNTIF(A16:G16,"&gt;4"),COUNTIF(A16:G16,"&gt;=4")))</f>
        <v>0</v>
      </c>
      <c r="V16" s="68">
        <f>COUNTIF(A16:G16,"&gt;0")</f>
        <v>0</v>
      </c>
      <c r="W16" s="68">
        <f>T16+V16</f>
        <v>0</v>
      </c>
      <c r="X16" s="66"/>
      <c r="Y16" s="6"/>
    </row>
    <row r="17" spans="1:25" ht="20.25" customHeight="1" x14ac:dyDescent="0.2">
      <c r="A17" s="112">
        <f t="shared" ref="A17:F17" ca="1" si="3">B17-1</f>
        <v>41994</v>
      </c>
      <c r="B17" s="112">
        <f t="shared" ca="1" si="3"/>
        <v>41995</v>
      </c>
      <c r="C17" s="112">
        <f t="shared" ca="1" si="3"/>
        <v>41996</v>
      </c>
      <c r="D17" s="112">
        <f t="shared" ca="1" si="3"/>
        <v>41997</v>
      </c>
      <c r="E17" s="112">
        <f t="shared" ca="1" si="3"/>
        <v>41998</v>
      </c>
      <c r="F17" s="112">
        <f t="shared" ca="1" si="3"/>
        <v>41999</v>
      </c>
      <c r="G17" s="122">
        <f ca="1">A20-1</f>
        <v>42000</v>
      </c>
      <c r="H17" s="73"/>
      <c r="M17" s="6"/>
      <c r="N17" s="6"/>
      <c r="O17" s="6"/>
      <c r="P17" s="6"/>
      <c r="Q17" s="6"/>
      <c r="R17" s="66"/>
      <c r="S17" s="66"/>
      <c r="T17" s="83"/>
      <c r="U17" s="84"/>
      <c r="V17" s="84"/>
      <c r="W17" s="65"/>
      <c r="X17" s="66"/>
      <c r="Y17" s="6"/>
    </row>
    <row r="18" spans="1:25" ht="12.75" customHeight="1" x14ac:dyDescent="0.2">
      <c r="A18" s="110"/>
      <c r="B18" s="110"/>
      <c r="C18" s="109"/>
      <c r="D18" s="108"/>
      <c r="E18" s="110"/>
      <c r="F18" s="108"/>
      <c r="G18" s="107"/>
      <c r="H18" s="73"/>
      <c r="M18" s="6"/>
      <c r="N18" s="6"/>
      <c r="O18" s="6"/>
      <c r="P18" s="6"/>
      <c r="Q18" s="6"/>
      <c r="R18" s="66"/>
      <c r="S18" s="66"/>
      <c r="T18" s="66"/>
      <c r="U18" s="68"/>
      <c r="V18" s="68"/>
      <c r="W18" s="68"/>
      <c r="X18" s="66"/>
      <c r="Y18" s="6"/>
    </row>
    <row r="19" spans="1:25" ht="39.75" customHeight="1" x14ac:dyDescent="0.2">
      <c r="A19" s="39"/>
      <c r="B19" s="39"/>
      <c r="C19" s="39"/>
      <c r="D19" s="39"/>
      <c r="E19" s="39"/>
      <c r="F19" s="39"/>
      <c r="G19" s="72"/>
      <c r="H19" s="73"/>
      <c r="M19" s="6"/>
      <c r="N19" s="6"/>
      <c r="O19" s="6"/>
      <c r="P19" s="6"/>
      <c r="Q19" s="6"/>
      <c r="R19" s="66"/>
      <c r="S19" s="67">
        <f>SUM(A19:G19)</f>
        <v>0</v>
      </c>
      <c r="T19" s="67">
        <f>COUNTIF(A19:G19,"0")</f>
        <v>0</v>
      </c>
      <c r="U19" s="68">
        <f>(IF(B5=1,COUNTIF(A19:G19,"&gt;4"),COUNTIF(A19:G19,"&gt;=4")))</f>
        <v>0</v>
      </c>
      <c r="V19" s="68">
        <f>COUNTIF(A19:G19,"&gt;0")</f>
        <v>0</v>
      </c>
      <c r="W19" s="68">
        <f>T19+V19</f>
        <v>0</v>
      </c>
      <c r="X19" s="66"/>
      <c r="Y19" s="6"/>
    </row>
    <row r="20" spans="1:25" ht="20.25" customHeight="1" x14ac:dyDescent="0.2">
      <c r="A20" s="112">
        <f t="shared" ref="A20:F20" ca="1" si="4">B20-1</f>
        <v>42001</v>
      </c>
      <c r="B20" s="112">
        <f t="shared" ca="1" si="4"/>
        <v>42002</v>
      </c>
      <c r="C20" s="112">
        <f t="shared" ca="1" si="4"/>
        <v>42003</v>
      </c>
      <c r="D20" s="112">
        <f t="shared" ca="1" si="4"/>
        <v>42004</v>
      </c>
      <c r="E20" s="112">
        <f t="shared" ca="1" si="4"/>
        <v>42005</v>
      </c>
      <c r="F20" s="112">
        <f t="shared" ca="1" si="4"/>
        <v>42006</v>
      </c>
      <c r="G20" s="122">
        <f ca="1">A23-1</f>
        <v>42007</v>
      </c>
      <c r="H20" s="73"/>
      <c r="M20" s="6"/>
      <c r="N20" s="6"/>
      <c r="O20" s="6"/>
      <c r="P20" s="6"/>
      <c r="Q20" s="6"/>
      <c r="R20" s="66"/>
      <c r="S20" s="83"/>
      <c r="T20" s="83"/>
      <c r="U20" s="68"/>
      <c r="V20" s="68"/>
      <c r="W20" s="68"/>
      <c r="X20" s="66"/>
      <c r="Y20" s="6"/>
    </row>
    <row r="21" spans="1:25" ht="12.75" customHeight="1" x14ac:dyDescent="0.2">
      <c r="A21" s="110"/>
      <c r="B21" s="110"/>
      <c r="C21" s="109"/>
      <c r="D21" s="108"/>
      <c r="E21" s="110"/>
      <c r="F21" s="108"/>
      <c r="G21" s="107"/>
      <c r="H21" s="73"/>
      <c r="M21" s="6"/>
      <c r="N21" s="6"/>
      <c r="O21" s="6"/>
      <c r="P21" s="6"/>
      <c r="Q21" s="6"/>
      <c r="R21" s="66"/>
      <c r="S21" s="66"/>
      <c r="T21" s="66"/>
      <c r="U21" s="66"/>
      <c r="V21" s="66"/>
      <c r="W21" s="65"/>
      <c r="X21" s="66"/>
      <c r="Y21" s="6"/>
    </row>
    <row r="22" spans="1:25" ht="39.75" customHeight="1" x14ac:dyDescent="0.2">
      <c r="A22" s="39"/>
      <c r="B22" s="39"/>
      <c r="C22" s="39"/>
      <c r="D22" s="39"/>
      <c r="E22" s="39"/>
      <c r="F22" s="39"/>
      <c r="G22" s="72"/>
      <c r="H22" s="73"/>
      <c r="M22" s="6"/>
      <c r="N22" s="6"/>
      <c r="O22" s="6"/>
      <c r="P22" s="6"/>
      <c r="Q22" s="6"/>
      <c r="R22" s="66"/>
      <c r="S22" s="67">
        <f>SUM(A22:G22)</f>
        <v>0</v>
      </c>
      <c r="T22" s="67">
        <f>COUNTIF(A22:G22,"0")</f>
        <v>0</v>
      </c>
      <c r="U22" s="68">
        <f>(IF(B5=1,COUNTIF(A22:G22,"&gt;4"),COUNTIF(A22:G22,"&gt;=4")))</f>
        <v>0</v>
      </c>
      <c r="V22" s="68">
        <f>COUNTIF(A22:G22,"&gt;0")</f>
        <v>0</v>
      </c>
      <c r="W22" s="68">
        <f>T22+V22</f>
        <v>0</v>
      </c>
      <c r="X22" s="66"/>
      <c r="Y22" s="6"/>
    </row>
    <row r="23" spans="1:25" ht="20.25" customHeight="1" x14ac:dyDescent="0.2">
      <c r="A23" s="112">
        <f t="shared" ref="A23:F23" ca="1" si="5">B23-1</f>
        <v>42008</v>
      </c>
      <c r="B23" s="112">
        <f t="shared" ca="1" si="5"/>
        <v>42009</v>
      </c>
      <c r="C23" s="112">
        <f t="shared" ca="1" si="5"/>
        <v>42010</v>
      </c>
      <c r="D23" s="112">
        <f t="shared" ca="1" si="5"/>
        <v>42011</v>
      </c>
      <c r="E23" s="112">
        <f t="shared" ca="1" si="5"/>
        <v>42012</v>
      </c>
      <c r="F23" s="112">
        <f t="shared" ca="1" si="5"/>
        <v>42013</v>
      </c>
      <c r="G23" s="122">
        <f ca="1">A26-1</f>
        <v>42014</v>
      </c>
      <c r="H23" s="73"/>
      <c r="M23" s="6"/>
      <c r="N23" s="6"/>
      <c r="O23" s="6"/>
      <c r="P23" s="6"/>
      <c r="Q23" s="6"/>
      <c r="R23" s="66"/>
      <c r="S23" s="66"/>
      <c r="T23" s="83"/>
      <c r="U23" s="66"/>
      <c r="V23" s="66"/>
      <c r="W23" s="66"/>
      <c r="X23" s="66"/>
      <c r="Y23" s="6"/>
    </row>
    <row r="24" spans="1:25" ht="12.75" customHeight="1" x14ac:dyDescent="0.2">
      <c r="A24" s="110"/>
      <c r="B24" s="110"/>
      <c r="C24" s="109"/>
      <c r="D24" s="108"/>
      <c r="E24" s="110"/>
      <c r="F24" s="108"/>
      <c r="G24" s="107"/>
      <c r="H24" s="73"/>
      <c r="M24" s="6"/>
      <c r="N24" s="6"/>
      <c r="O24" s="6"/>
      <c r="P24" s="6"/>
      <c r="Q24" s="6"/>
      <c r="R24" s="66"/>
      <c r="S24" s="66"/>
      <c r="T24" s="66"/>
      <c r="U24" s="66"/>
      <c r="V24" s="66"/>
      <c r="W24" s="66"/>
      <c r="X24" s="66"/>
      <c r="Y24" s="6"/>
    </row>
    <row r="25" spans="1:25" ht="39.75" customHeight="1" x14ac:dyDescent="0.2">
      <c r="A25" s="39"/>
      <c r="B25" s="39"/>
      <c r="C25" s="39"/>
      <c r="D25" s="39"/>
      <c r="E25" s="39"/>
      <c r="F25" s="39"/>
      <c r="G25" s="72"/>
      <c r="H25" s="73"/>
      <c r="M25" s="6"/>
      <c r="N25" s="6"/>
      <c r="O25" s="6"/>
      <c r="P25" s="6"/>
      <c r="Q25" s="6"/>
      <c r="R25" s="66"/>
      <c r="S25" s="67">
        <f>SUM(A25:G25)</f>
        <v>0</v>
      </c>
      <c r="T25" s="67">
        <f>COUNTIF(A25:G25,"0")</f>
        <v>0</v>
      </c>
      <c r="U25" s="68">
        <f>(IF(B5=1,COUNTIF(A25:G25,"&gt;4"),COUNTIF(A25:G25,"&gt;=4")))</f>
        <v>0</v>
      </c>
      <c r="V25" s="68">
        <f>COUNTIF(A25:G25,"&gt;0")</f>
        <v>0</v>
      </c>
      <c r="W25" s="68">
        <f>T25+V25</f>
        <v>0</v>
      </c>
      <c r="X25" s="66"/>
      <c r="Y25" s="6"/>
    </row>
    <row r="26" spans="1:25" ht="20.25" customHeight="1" x14ac:dyDescent="0.2">
      <c r="A26" s="112">
        <f t="shared" ref="A26:F26" ca="1" si="6">B26-1</f>
        <v>42015</v>
      </c>
      <c r="B26" s="112">
        <f t="shared" ca="1" si="6"/>
        <v>42016</v>
      </c>
      <c r="C26" s="112">
        <f t="shared" ca="1" si="6"/>
        <v>42017</v>
      </c>
      <c r="D26" s="112">
        <f t="shared" ca="1" si="6"/>
        <v>42018</v>
      </c>
      <c r="E26" s="112">
        <f t="shared" ca="1" si="6"/>
        <v>42019</v>
      </c>
      <c r="F26" s="112">
        <f t="shared" ca="1" si="6"/>
        <v>42020</v>
      </c>
      <c r="G26" s="122">
        <f ca="1">A29-1</f>
        <v>42021</v>
      </c>
      <c r="H26" s="73"/>
      <c r="M26" s="6"/>
      <c r="N26" s="6"/>
      <c r="O26" s="6"/>
      <c r="P26" s="6"/>
      <c r="Q26" s="6"/>
      <c r="R26" s="66"/>
      <c r="S26" s="66"/>
      <c r="T26" s="66"/>
      <c r="U26" s="66"/>
      <c r="V26" s="66"/>
      <c r="W26" s="66"/>
      <c r="X26" s="66"/>
      <c r="Y26" s="6"/>
    </row>
    <row r="27" spans="1:25" ht="12.75" customHeight="1" x14ac:dyDescent="0.2">
      <c r="A27" s="110"/>
      <c r="B27" s="110"/>
      <c r="C27" s="109"/>
      <c r="D27" s="108"/>
      <c r="E27" s="110"/>
      <c r="F27" s="108"/>
      <c r="G27" s="107"/>
      <c r="H27" s="73"/>
      <c r="J27" s="66">
        <v>1</v>
      </c>
      <c r="M27" s="6"/>
      <c r="N27" s="6"/>
      <c r="O27" s="6"/>
      <c r="P27" s="6"/>
      <c r="Q27" s="6"/>
      <c r="R27" s="66"/>
      <c r="S27" s="66"/>
      <c r="T27" s="66"/>
      <c r="U27" s="66"/>
      <c r="V27" s="66"/>
      <c r="W27" s="66"/>
      <c r="X27" s="66"/>
      <c r="Y27" s="6"/>
    </row>
    <row r="28" spans="1:25" ht="39.75" customHeight="1" x14ac:dyDescent="0.2">
      <c r="A28" s="39"/>
      <c r="B28" s="39"/>
      <c r="C28" s="39"/>
      <c r="D28" s="39"/>
      <c r="E28" s="39"/>
      <c r="F28" s="39"/>
      <c r="G28" s="72"/>
      <c r="H28" s="73"/>
      <c r="J28" s="66">
        <v>2</v>
      </c>
      <c r="M28" s="6"/>
      <c r="N28" s="6"/>
      <c r="O28" s="6"/>
      <c r="P28" s="6"/>
      <c r="Q28" s="6"/>
      <c r="R28" s="66"/>
      <c r="S28" s="67">
        <f>SUM(A28:G28)</f>
        <v>0</v>
      </c>
      <c r="T28" s="67">
        <f>COUNTIF(A28:G28,"0")</f>
        <v>0</v>
      </c>
      <c r="U28" s="68">
        <f>(IF(B5=1,COUNTIF(A28:G28,"&gt;4"),COUNTIF(A28:G28,"&gt;=4")))</f>
        <v>0</v>
      </c>
      <c r="V28" s="68">
        <f>COUNTIF(A28:G28,"&gt;0")</f>
        <v>0</v>
      </c>
      <c r="W28" s="68">
        <f>T28+V28</f>
        <v>0</v>
      </c>
      <c r="X28" s="66"/>
      <c r="Y28" s="6"/>
    </row>
    <row r="29" spans="1:25" ht="20.25" customHeight="1" x14ac:dyDescent="0.2">
      <c r="A29" s="112">
        <f t="shared" ref="A29:F29" ca="1" si="7">B29-1</f>
        <v>42022</v>
      </c>
      <c r="B29" s="112">
        <f t="shared" ca="1" si="7"/>
        <v>42023</v>
      </c>
      <c r="C29" s="115">
        <f t="shared" ca="1" si="7"/>
        <v>42024</v>
      </c>
      <c r="D29" s="112">
        <f t="shared" ca="1" si="7"/>
        <v>42025</v>
      </c>
      <c r="E29" s="112">
        <f t="shared" ca="1" si="7"/>
        <v>42026</v>
      </c>
      <c r="F29" s="112">
        <f t="shared" ca="1" si="7"/>
        <v>42027</v>
      </c>
      <c r="G29" s="122">
        <f ca="1">A32-1</f>
        <v>42028</v>
      </c>
      <c r="H29" s="73"/>
      <c r="J29" s="66">
        <v>3</v>
      </c>
      <c r="M29" s="6"/>
      <c r="N29" s="6"/>
      <c r="O29" s="6"/>
      <c r="P29" s="6"/>
      <c r="Q29" s="6"/>
      <c r="R29" s="66"/>
      <c r="S29" s="66"/>
      <c r="T29" s="66"/>
      <c r="U29" s="66"/>
      <c r="V29" s="66"/>
      <c r="W29" s="66"/>
      <c r="X29" s="66"/>
      <c r="Y29" s="6"/>
    </row>
    <row r="30" spans="1:25" ht="12.75" customHeight="1" x14ac:dyDescent="0.2">
      <c r="A30" s="110"/>
      <c r="B30" s="110"/>
      <c r="C30" s="109"/>
      <c r="D30" s="108"/>
      <c r="E30" s="110"/>
      <c r="F30" s="108"/>
      <c r="G30" s="107"/>
      <c r="H30" s="73"/>
      <c r="M30" s="6"/>
      <c r="N30" s="6"/>
      <c r="O30" s="6"/>
      <c r="P30" s="6"/>
      <c r="Q30" s="6"/>
      <c r="R30" s="66"/>
      <c r="S30" s="66"/>
      <c r="T30" s="66"/>
      <c r="U30" s="66"/>
      <c r="V30" s="66"/>
      <c r="W30" s="66"/>
      <c r="X30" s="66"/>
      <c r="Y30" s="6"/>
    </row>
    <row r="31" spans="1:25" ht="39.75" customHeight="1" x14ac:dyDescent="0.2">
      <c r="A31" s="39"/>
      <c r="B31" s="39"/>
      <c r="C31" s="39"/>
      <c r="D31" s="39"/>
      <c r="E31" s="39"/>
      <c r="F31" s="39"/>
      <c r="G31" s="72"/>
      <c r="H31" s="73"/>
      <c r="M31" s="6"/>
      <c r="N31" s="6"/>
      <c r="O31" s="6"/>
      <c r="P31" s="6"/>
      <c r="Q31" s="6"/>
      <c r="R31" s="66"/>
      <c r="S31" s="67">
        <f>SUM(A31:G31)</f>
        <v>0</v>
      </c>
      <c r="T31" s="67">
        <f>COUNTIF(A31:G31,"0")</f>
        <v>0</v>
      </c>
      <c r="U31" s="68">
        <f>(IF(B5=1,COUNTIF(A31:G31,"&gt;4"),COUNTIF(A31:G31,"&gt;=4")))</f>
        <v>0</v>
      </c>
      <c r="V31" s="68">
        <f>COUNTIF(A31:G31,"&gt;0")</f>
        <v>0</v>
      </c>
      <c r="W31" s="68">
        <f>T31+V31</f>
        <v>0</v>
      </c>
      <c r="X31" s="66"/>
      <c r="Y31" s="6"/>
    </row>
    <row r="32" spans="1:25" ht="20.25" customHeight="1" x14ac:dyDescent="0.2">
      <c r="A32" s="112">
        <f t="shared" ref="A32:F32" ca="1" si="8">B32-1</f>
        <v>42029</v>
      </c>
      <c r="B32" s="112">
        <f t="shared" ca="1" si="8"/>
        <v>42030</v>
      </c>
      <c r="C32" s="115">
        <f t="shared" ca="1" si="8"/>
        <v>42031</v>
      </c>
      <c r="D32" s="112">
        <f t="shared" ca="1" si="8"/>
        <v>42032</v>
      </c>
      <c r="E32" s="112">
        <f t="shared" ca="1" si="8"/>
        <v>42033</v>
      </c>
      <c r="F32" s="112">
        <f t="shared" ca="1" si="8"/>
        <v>42034</v>
      </c>
      <c r="G32" s="122">
        <f ca="1">A35-1</f>
        <v>42035</v>
      </c>
      <c r="H32" s="73"/>
      <c r="M32" s="6"/>
      <c r="N32" s="6"/>
      <c r="O32" s="6"/>
      <c r="P32" s="6"/>
      <c r="Q32" s="6"/>
      <c r="R32" s="66"/>
      <c r="S32" s="66"/>
      <c r="T32" s="66"/>
      <c r="U32" s="66"/>
      <c r="V32" s="66"/>
      <c r="W32" s="66"/>
      <c r="X32" s="66"/>
      <c r="Y32" s="6"/>
    </row>
    <row r="33" spans="1:25" ht="12.75" customHeight="1" x14ac:dyDescent="0.2">
      <c r="A33" s="110"/>
      <c r="B33" s="110"/>
      <c r="C33" s="109"/>
      <c r="D33" s="108"/>
      <c r="E33" s="110"/>
      <c r="F33" s="108"/>
      <c r="G33" s="107"/>
      <c r="H33" s="73"/>
      <c r="M33" s="6"/>
      <c r="N33" s="6"/>
      <c r="O33" s="6"/>
      <c r="P33" s="6"/>
      <c r="Q33" s="6"/>
      <c r="R33" s="66"/>
      <c r="S33" s="66"/>
      <c r="T33" s="66"/>
      <c r="U33" s="66"/>
      <c r="V33" s="66"/>
      <c r="W33" s="66"/>
      <c r="X33" s="66"/>
      <c r="Y33" s="6"/>
    </row>
    <row r="34" spans="1:25" ht="39.75" customHeight="1" x14ac:dyDescent="0.2">
      <c r="A34" s="39"/>
      <c r="B34" s="39"/>
      <c r="C34" s="39"/>
      <c r="D34" s="39"/>
      <c r="E34" s="39"/>
      <c r="F34" s="39"/>
      <c r="G34" s="72"/>
      <c r="H34" s="73"/>
      <c r="M34" s="6"/>
      <c r="N34" s="6"/>
      <c r="O34" s="6"/>
      <c r="P34" s="6"/>
      <c r="Q34" s="6"/>
      <c r="R34" s="66"/>
      <c r="S34" s="67">
        <f>SUM(A34:G34)</f>
        <v>0</v>
      </c>
      <c r="T34" s="67">
        <f>COUNTIF(A34:G34,"0")</f>
        <v>0</v>
      </c>
      <c r="U34" s="68">
        <f>(IF(B5=1,COUNTIF(A34:G34,"&gt;4"),COUNTIF(A34:G34,"&gt;=4")))</f>
        <v>0</v>
      </c>
      <c r="V34" s="68">
        <f>COUNTIF(A34:G34,"&gt;0")</f>
        <v>0</v>
      </c>
      <c r="W34" s="68">
        <f>T34+V34</f>
        <v>0</v>
      </c>
      <c r="X34" s="66"/>
      <c r="Y34" s="6"/>
    </row>
    <row r="35" spans="1:25" ht="20.25" customHeight="1" x14ac:dyDescent="0.2">
      <c r="A35" s="112">
        <f t="shared" ref="A35:F35" ca="1" si="9">B35-1</f>
        <v>42036</v>
      </c>
      <c r="B35" s="112">
        <f t="shared" ca="1" si="9"/>
        <v>42037</v>
      </c>
      <c r="C35" s="112">
        <f t="shared" ca="1" si="9"/>
        <v>42038</v>
      </c>
      <c r="D35" s="112">
        <f t="shared" ca="1" si="9"/>
        <v>42039</v>
      </c>
      <c r="E35" s="112">
        <f t="shared" ca="1" si="9"/>
        <v>42040</v>
      </c>
      <c r="F35" s="112">
        <f t="shared" ca="1" si="9"/>
        <v>42041</v>
      </c>
      <c r="G35" s="122">
        <f ca="1">A38-1</f>
        <v>42042</v>
      </c>
      <c r="H35" s="73"/>
      <c r="M35" s="6"/>
      <c r="N35" s="6"/>
      <c r="O35" s="6"/>
      <c r="P35" s="6"/>
      <c r="Q35" s="6"/>
      <c r="R35" s="66"/>
      <c r="S35" s="66"/>
      <c r="T35" s="66"/>
      <c r="U35" s="66"/>
      <c r="V35" s="66"/>
      <c r="W35" s="66"/>
      <c r="X35" s="66"/>
      <c r="Y35" s="6"/>
    </row>
    <row r="36" spans="1:25" ht="12.75" customHeight="1" x14ac:dyDescent="0.2">
      <c r="A36" s="110"/>
      <c r="B36" s="110"/>
      <c r="C36" s="107"/>
      <c r="D36" s="108"/>
      <c r="E36" s="110"/>
      <c r="F36" s="108"/>
      <c r="G36" s="107"/>
      <c r="H36" s="73"/>
      <c r="M36" s="6"/>
      <c r="N36" s="6"/>
      <c r="O36" s="6"/>
      <c r="P36" s="6"/>
      <c r="Q36" s="6"/>
      <c r="R36" s="66"/>
      <c r="S36" s="66"/>
      <c r="T36" s="66"/>
      <c r="U36" s="66"/>
      <c r="V36" s="66"/>
      <c r="W36" s="66"/>
      <c r="X36" s="66"/>
      <c r="Y36" s="6"/>
    </row>
    <row r="37" spans="1:25" ht="39.75" customHeight="1" x14ac:dyDescent="0.2">
      <c r="A37" s="39"/>
      <c r="B37" s="39"/>
      <c r="C37" s="39"/>
      <c r="D37" s="39"/>
      <c r="E37" s="39"/>
      <c r="F37" s="39"/>
      <c r="G37" s="72"/>
      <c r="H37" s="73"/>
      <c r="M37" s="6"/>
      <c r="N37" s="6"/>
      <c r="O37" s="6"/>
      <c r="P37" s="6"/>
      <c r="Q37" s="6"/>
      <c r="R37" s="66"/>
      <c r="S37" s="67">
        <f>SUM(A37:G37)</f>
        <v>0</v>
      </c>
      <c r="T37" s="67">
        <f>COUNTIF(A37:G37,"0")</f>
        <v>0</v>
      </c>
      <c r="U37" s="68">
        <f>(IF(B5=1,COUNTIF(A37:G37,"&gt;4"),COUNTIF(A37:G37,"&gt;=4")))</f>
        <v>0</v>
      </c>
      <c r="V37" s="68">
        <f>COUNTIF(A37:G37,"&gt;0")</f>
        <v>0</v>
      </c>
      <c r="W37" s="68">
        <f>T37+V37</f>
        <v>0</v>
      </c>
      <c r="X37" s="66"/>
      <c r="Y37" s="6"/>
    </row>
    <row r="38" spans="1:25" ht="20.25" customHeight="1" x14ac:dyDescent="0.2">
      <c r="A38" s="112">
        <f t="shared" ref="A38:F38" ca="1" si="10">B38-1</f>
        <v>42043</v>
      </c>
      <c r="B38" s="112">
        <f t="shared" ca="1" si="10"/>
        <v>42044</v>
      </c>
      <c r="C38" s="112">
        <f t="shared" ca="1" si="10"/>
        <v>42045</v>
      </c>
      <c r="D38" s="112">
        <f t="shared" ca="1" si="10"/>
        <v>42046</v>
      </c>
      <c r="E38" s="112">
        <f t="shared" ca="1" si="10"/>
        <v>42047</v>
      </c>
      <c r="F38" s="112">
        <f t="shared" ca="1" si="10"/>
        <v>42048</v>
      </c>
      <c r="G38" s="122">
        <f ca="1">A41-1</f>
        <v>42049</v>
      </c>
      <c r="H38" s="73"/>
      <c r="M38" s="6"/>
      <c r="N38" s="6"/>
      <c r="O38" s="6"/>
      <c r="P38" s="6"/>
      <c r="Q38" s="6"/>
      <c r="R38" s="66"/>
      <c r="S38" s="66"/>
      <c r="T38" s="66"/>
      <c r="U38" s="66"/>
      <c r="V38" s="66"/>
      <c r="W38" s="66"/>
      <c r="X38" s="66"/>
      <c r="Y38" s="6"/>
    </row>
    <row r="39" spans="1:25" ht="12.75" customHeight="1" x14ac:dyDescent="0.2">
      <c r="A39" s="110"/>
      <c r="B39" s="110"/>
      <c r="C39" s="123"/>
      <c r="D39" s="108"/>
      <c r="E39" s="110"/>
      <c r="F39" s="108"/>
      <c r="G39" s="124"/>
      <c r="H39" s="73"/>
      <c r="M39" s="6"/>
      <c r="N39" s="6"/>
      <c r="O39" s="6"/>
      <c r="P39" s="6"/>
      <c r="Q39" s="6"/>
      <c r="R39" s="66"/>
      <c r="S39" s="66"/>
      <c r="T39" s="66"/>
      <c r="U39" s="66"/>
      <c r="V39" s="66"/>
      <c r="W39" s="66"/>
      <c r="X39" s="66"/>
      <c r="Y39" s="6"/>
    </row>
    <row r="40" spans="1:25" ht="39.75" customHeight="1" x14ac:dyDescent="0.2">
      <c r="A40" s="39"/>
      <c r="B40" s="39"/>
      <c r="C40" s="39"/>
      <c r="D40" s="39"/>
      <c r="E40" s="39"/>
      <c r="F40" s="39"/>
      <c r="G40" s="72"/>
      <c r="H40" s="73"/>
      <c r="M40" s="6"/>
      <c r="N40" s="6"/>
      <c r="O40" s="6"/>
      <c r="P40" s="6"/>
      <c r="Q40" s="6"/>
      <c r="R40" s="66"/>
      <c r="S40" s="67">
        <f>SUM(A40:G40)</f>
        <v>0</v>
      </c>
      <c r="T40" s="67">
        <f>COUNTIF(A40:G40,"0")</f>
        <v>0</v>
      </c>
      <c r="U40" s="68">
        <f>(IF(B5=1,COUNTIF(A40:G40,"&gt;4"),COUNTIF(A40:G40,"&gt;=4")))</f>
        <v>0</v>
      </c>
      <c r="V40" s="68">
        <f>COUNTIF(A40:G40,"&gt;0")</f>
        <v>0</v>
      </c>
      <c r="W40" s="68">
        <f>T40+V40</f>
        <v>0</v>
      </c>
      <c r="X40" s="66"/>
      <c r="Y40" s="6"/>
    </row>
    <row r="41" spans="1:25" ht="19.5" customHeight="1" x14ac:dyDescent="0.2">
      <c r="A41" s="112">
        <f t="shared" ref="A41:F41" ca="1" si="11">B41-1</f>
        <v>42050</v>
      </c>
      <c r="B41" s="112">
        <f t="shared" ca="1" si="11"/>
        <v>42051</v>
      </c>
      <c r="C41" s="112">
        <f t="shared" ca="1" si="11"/>
        <v>42052</v>
      </c>
      <c r="D41" s="112">
        <f t="shared" ca="1" si="11"/>
        <v>42053</v>
      </c>
      <c r="E41" s="112">
        <f t="shared" ca="1" si="11"/>
        <v>42054</v>
      </c>
      <c r="F41" s="112">
        <f t="shared" ca="1" si="11"/>
        <v>42055</v>
      </c>
      <c r="G41" s="122">
        <f ca="1">A44-1</f>
        <v>42056</v>
      </c>
      <c r="H41" s="73"/>
      <c r="M41" s="6"/>
      <c r="N41" s="6"/>
      <c r="O41" s="6"/>
      <c r="P41" s="6"/>
      <c r="Q41" s="6"/>
      <c r="R41" s="66"/>
      <c r="S41" s="66"/>
      <c r="T41" s="66"/>
      <c r="U41" s="66"/>
      <c r="V41" s="66"/>
      <c r="W41" s="66"/>
      <c r="X41" s="66"/>
      <c r="Y41" s="6"/>
    </row>
    <row r="42" spans="1:25" ht="12.75" customHeight="1" x14ac:dyDescent="0.2">
      <c r="A42" s="125"/>
      <c r="B42" s="125"/>
      <c r="C42" s="126"/>
      <c r="D42" s="127"/>
      <c r="E42" s="125"/>
      <c r="F42" s="127"/>
      <c r="G42" s="128"/>
      <c r="H42" s="73"/>
      <c r="M42" s="6"/>
      <c r="N42" s="6"/>
      <c r="O42" s="6"/>
      <c r="P42" s="6"/>
      <c r="Q42" s="6"/>
      <c r="R42" s="66"/>
      <c r="S42" s="66"/>
      <c r="T42" s="66"/>
      <c r="U42" s="66"/>
      <c r="V42" s="66"/>
      <c r="W42" s="66"/>
      <c r="X42" s="66"/>
      <c r="Y42" s="6"/>
    </row>
    <row r="43" spans="1:25" ht="39.75" customHeight="1" x14ac:dyDescent="0.2">
      <c r="A43" s="39"/>
      <c r="B43" s="39"/>
      <c r="C43" s="39"/>
      <c r="D43" s="39"/>
      <c r="E43" s="39"/>
      <c r="F43" s="39"/>
      <c r="G43" s="72"/>
      <c r="H43" s="73"/>
      <c r="M43" s="6"/>
      <c r="N43" s="6"/>
      <c r="O43" s="6"/>
      <c r="P43" s="6"/>
      <c r="Q43" s="6"/>
      <c r="R43" s="66"/>
      <c r="S43" s="67">
        <f>SUM(A43:G43)</f>
        <v>0</v>
      </c>
      <c r="T43" s="67">
        <f>COUNTIF(A43:G43,"0")</f>
        <v>0</v>
      </c>
      <c r="U43" s="68">
        <f>(IF(B5=1,COUNTIF(A43:G43,"&gt;4"),COUNTIF(A43:G43,"&gt;=4")))</f>
        <v>0</v>
      </c>
      <c r="V43" s="68">
        <f>COUNTIF(A43:G43,"&gt;0")</f>
        <v>0</v>
      </c>
      <c r="W43" s="68">
        <f>T43+V43</f>
        <v>0</v>
      </c>
      <c r="X43" s="66"/>
      <c r="Y43" s="6"/>
    </row>
    <row r="44" spans="1:25" ht="20.25" customHeight="1" x14ac:dyDescent="0.2">
      <c r="A44" s="112">
        <f t="shared" ref="A44:F44" ca="1" si="12">B44-1</f>
        <v>42057</v>
      </c>
      <c r="B44" s="112">
        <f t="shared" ca="1" si="12"/>
        <v>42058</v>
      </c>
      <c r="C44" s="112">
        <f t="shared" ca="1" si="12"/>
        <v>42059</v>
      </c>
      <c r="D44" s="112">
        <f t="shared" ca="1" si="12"/>
        <v>42060</v>
      </c>
      <c r="E44" s="112">
        <f t="shared" ca="1" si="12"/>
        <v>42061</v>
      </c>
      <c r="F44" s="112">
        <f t="shared" ca="1" si="12"/>
        <v>42062</v>
      </c>
      <c r="G44" s="122">
        <f ca="1">A47-1</f>
        <v>42063</v>
      </c>
      <c r="H44" s="73"/>
      <c r="M44" s="6"/>
      <c r="N44" s="6"/>
      <c r="O44" s="6"/>
      <c r="P44" s="6"/>
      <c r="Q44" s="6"/>
      <c r="R44" s="66"/>
      <c r="S44" s="66"/>
      <c r="T44" s="66"/>
      <c r="U44" s="66"/>
      <c r="V44" s="66"/>
      <c r="W44" s="66"/>
      <c r="X44" s="66"/>
      <c r="Y44" s="6"/>
    </row>
    <row r="45" spans="1:25" ht="12.75" customHeight="1" x14ac:dyDescent="0.2">
      <c r="A45" s="110"/>
      <c r="B45" s="110"/>
      <c r="C45" s="129"/>
      <c r="D45" s="109"/>
      <c r="E45" s="130"/>
      <c r="F45" s="108"/>
      <c r="G45" s="130"/>
      <c r="H45" s="73"/>
      <c r="M45" s="6"/>
      <c r="N45" s="6"/>
      <c r="O45" s="6"/>
      <c r="P45" s="6"/>
      <c r="Q45" s="6"/>
      <c r="R45" s="66"/>
      <c r="S45" s="66"/>
      <c r="T45" s="66"/>
      <c r="U45" s="66"/>
      <c r="V45" s="66"/>
      <c r="W45" s="66"/>
      <c r="X45" s="66"/>
      <c r="Y45" s="6"/>
    </row>
    <row r="46" spans="1:25" ht="39.75" customHeight="1" x14ac:dyDescent="0.2">
      <c r="A46" s="39"/>
      <c r="B46" s="39"/>
      <c r="C46" s="39"/>
      <c r="D46" s="39"/>
      <c r="E46" s="39"/>
      <c r="F46" s="39"/>
      <c r="G46" s="72"/>
      <c r="H46" s="73"/>
      <c r="M46" s="6"/>
      <c r="N46" s="6"/>
      <c r="O46" s="6"/>
      <c r="P46" s="6"/>
      <c r="Q46" s="6"/>
      <c r="R46" s="66"/>
      <c r="S46" s="67">
        <f>SUM(A46:G46)</f>
        <v>0</v>
      </c>
      <c r="T46" s="67">
        <f>COUNTIF(A46:G46,"0")</f>
        <v>0</v>
      </c>
      <c r="U46" s="68">
        <f>(IF(B5=1,COUNTIF(A46:G46,"&gt;4"),COUNTIF(A46:G46,"&gt;=4")))</f>
        <v>0</v>
      </c>
      <c r="V46" s="68">
        <f>COUNTIF(A46:G46,"&gt;0")</f>
        <v>0</v>
      </c>
      <c r="W46" s="68">
        <f>T46+V46</f>
        <v>0</v>
      </c>
      <c r="X46" s="66"/>
      <c r="Y46" s="6"/>
    </row>
    <row r="47" spans="1:25" ht="20.25" customHeight="1" x14ac:dyDescent="0.2">
      <c r="A47" s="112">
        <f t="shared" ref="A47:F47" ca="1" si="13">B47-1</f>
        <v>42064</v>
      </c>
      <c r="B47" s="112">
        <f t="shared" ca="1" si="13"/>
        <v>42065</v>
      </c>
      <c r="C47" s="112">
        <f t="shared" ca="1" si="13"/>
        <v>42066</v>
      </c>
      <c r="D47" s="112">
        <f t="shared" ca="1" si="13"/>
        <v>42067</v>
      </c>
      <c r="E47" s="112">
        <f t="shared" ca="1" si="13"/>
        <v>42068</v>
      </c>
      <c r="F47" s="112">
        <f t="shared" ca="1" si="13"/>
        <v>42069</v>
      </c>
      <c r="G47" s="122">
        <f ca="1">A50-1</f>
        <v>42070</v>
      </c>
      <c r="H47" s="73"/>
      <c r="M47" s="6"/>
      <c r="N47" s="6"/>
      <c r="O47" s="6"/>
      <c r="P47" s="6"/>
      <c r="Q47" s="6"/>
      <c r="R47" s="66"/>
      <c r="S47" s="66"/>
      <c r="T47" s="66"/>
      <c r="U47" s="66"/>
      <c r="V47" s="66"/>
      <c r="W47" s="66"/>
      <c r="X47" s="66"/>
      <c r="Y47" s="6"/>
    </row>
    <row r="48" spans="1:25" ht="12.75" customHeight="1" x14ac:dyDescent="0.2">
      <c r="A48" s="110"/>
      <c r="B48" s="110"/>
      <c r="C48" s="129"/>
      <c r="D48" s="109"/>
      <c r="E48" s="130"/>
      <c r="F48" s="108"/>
      <c r="G48" s="130"/>
      <c r="H48" s="73"/>
      <c r="M48" s="6"/>
      <c r="N48" s="6"/>
      <c r="O48" s="6"/>
      <c r="P48" s="6"/>
      <c r="Q48" s="6"/>
      <c r="R48" s="66"/>
      <c r="S48" s="66"/>
      <c r="T48" s="66"/>
      <c r="U48" s="66"/>
      <c r="V48" s="66"/>
      <c r="W48" s="66"/>
      <c r="X48" s="66"/>
      <c r="Y48" s="6"/>
    </row>
    <row r="49" spans="1:25" ht="39.75" customHeight="1" x14ac:dyDescent="0.2">
      <c r="A49" s="40"/>
      <c r="B49" s="40"/>
      <c r="C49" s="40"/>
      <c r="D49" s="40"/>
      <c r="E49" s="40"/>
      <c r="F49" s="40"/>
      <c r="G49" s="76"/>
      <c r="H49" s="73"/>
      <c r="M49" s="6"/>
      <c r="N49" s="6"/>
      <c r="O49" s="6"/>
      <c r="P49" s="6"/>
      <c r="Q49" s="6"/>
      <c r="R49" s="66"/>
      <c r="S49" s="67">
        <f>SUM(A49:G49)</f>
        <v>0</v>
      </c>
      <c r="T49" s="67">
        <f>COUNTIF(A49:G49,"0")</f>
        <v>0</v>
      </c>
      <c r="U49" s="68">
        <f>(IF(B5=1,COUNTIF(A49:G49,"&gt;4"),COUNTIF(A49:G49,"&gt;=4")))</f>
        <v>0</v>
      </c>
      <c r="V49" s="68">
        <f>COUNTIF(A49:G49,"&gt;0")</f>
        <v>0</v>
      </c>
      <c r="W49" s="68">
        <f>T49+V49</f>
        <v>0</v>
      </c>
      <c r="X49" s="66"/>
      <c r="Y49" s="6"/>
    </row>
    <row r="50" spans="1:25" ht="20.25" customHeight="1" x14ac:dyDescent="0.2">
      <c r="A50" s="112">
        <f t="shared" ref="A50:F50" ca="1" si="14">B50-1</f>
        <v>42071</v>
      </c>
      <c r="B50" s="112">
        <f t="shared" ca="1" si="14"/>
        <v>42072</v>
      </c>
      <c r="C50" s="112">
        <f t="shared" ca="1" si="14"/>
        <v>42073</v>
      </c>
      <c r="D50" s="112">
        <f t="shared" ca="1" si="14"/>
        <v>42074</v>
      </c>
      <c r="E50" s="112">
        <f t="shared" ca="1" si="14"/>
        <v>42075</v>
      </c>
      <c r="F50" s="112">
        <f t="shared" ca="1" si="14"/>
        <v>42076</v>
      </c>
      <c r="G50" s="122">
        <f ca="1">A53-1</f>
        <v>42077</v>
      </c>
      <c r="H50" s="73"/>
      <c r="M50" s="6"/>
      <c r="N50" s="6"/>
      <c r="O50" s="6"/>
      <c r="P50" s="6"/>
      <c r="Q50" s="6"/>
      <c r="R50" s="66"/>
      <c r="S50" s="66"/>
      <c r="T50" s="66"/>
      <c r="U50" s="66"/>
      <c r="V50" s="66"/>
      <c r="W50" s="86"/>
      <c r="X50" s="66"/>
      <c r="Y50" s="6"/>
    </row>
    <row r="51" spans="1:25" ht="12.75" customHeight="1" x14ac:dyDescent="0.2">
      <c r="A51" s="110"/>
      <c r="B51" s="110"/>
      <c r="C51" s="129"/>
      <c r="D51" s="109"/>
      <c r="E51" s="130"/>
      <c r="F51" s="108"/>
      <c r="G51" s="130"/>
      <c r="H51" s="73"/>
      <c r="M51" s="6"/>
      <c r="N51" s="6"/>
      <c r="O51" s="6"/>
      <c r="P51" s="6"/>
      <c r="Q51" s="6"/>
      <c r="R51" s="66"/>
      <c r="S51" s="66"/>
      <c r="T51" s="66"/>
      <c r="U51" s="66"/>
      <c r="V51" s="66"/>
      <c r="W51" s="86"/>
      <c r="X51" s="66"/>
      <c r="Y51" s="6"/>
    </row>
    <row r="52" spans="1:25" ht="39.75" customHeight="1" x14ac:dyDescent="0.2">
      <c r="A52" s="40"/>
      <c r="B52" s="40"/>
      <c r="C52" s="40"/>
      <c r="D52" s="40"/>
      <c r="E52" s="40"/>
      <c r="F52" s="40"/>
      <c r="G52" s="76"/>
      <c r="H52" s="73"/>
      <c r="M52" s="6"/>
      <c r="N52" s="6"/>
      <c r="O52" s="6"/>
      <c r="P52" s="6"/>
      <c r="Q52" s="6"/>
      <c r="R52" s="66"/>
      <c r="S52" s="67">
        <f>SUM(A52:G52)</f>
        <v>0</v>
      </c>
      <c r="T52" s="67">
        <f>COUNTIF(A52:G52,"0")</f>
        <v>0</v>
      </c>
      <c r="U52" s="68">
        <f ca="1">(IF(B8=1,COUNTIF(A52:G52,"&gt;4"),COUNTIF(A52:G52,"&gt;=4")))</f>
        <v>0</v>
      </c>
      <c r="V52" s="68">
        <f>COUNTIF(A52:G52,"&gt;0")</f>
        <v>0</v>
      </c>
      <c r="W52" s="68">
        <f>T52+V52</f>
        <v>0</v>
      </c>
      <c r="X52" s="66"/>
      <c r="Y52" s="6"/>
    </row>
    <row r="53" spans="1:25" ht="20.25" customHeight="1" x14ac:dyDescent="0.2">
      <c r="A53" s="112">
        <f t="shared" ref="A53:F53" ca="1" si="15">B53-1</f>
        <v>42078</v>
      </c>
      <c r="B53" s="112">
        <f t="shared" ca="1" si="15"/>
        <v>42079</v>
      </c>
      <c r="C53" s="112">
        <f t="shared" ca="1" si="15"/>
        <v>42080</v>
      </c>
      <c r="D53" s="112">
        <f t="shared" ca="1" si="15"/>
        <v>42081</v>
      </c>
      <c r="E53" s="112">
        <f t="shared" ca="1" si="15"/>
        <v>42082</v>
      </c>
      <c r="F53" s="112">
        <f t="shared" ca="1" si="15"/>
        <v>42083</v>
      </c>
      <c r="G53" s="122">
        <f ca="1">A56-1</f>
        <v>42084</v>
      </c>
      <c r="H53" s="73"/>
      <c r="M53" s="6"/>
      <c r="N53" s="6"/>
      <c r="O53" s="6"/>
      <c r="P53" s="6" t="s">
        <v>25</v>
      </c>
      <c r="Q53" s="6"/>
      <c r="R53" s="66"/>
      <c r="S53" s="66"/>
      <c r="T53" s="66"/>
      <c r="U53" s="66"/>
      <c r="V53" s="66"/>
      <c r="W53" s="86"/>
      <c r="X53" s="66"/>
      <c r="Y53" s="6"/>
    </row>
    <row r="54" spans="1:25" ht="12.75" customHeight="1" x14ac:dyDescent="0.2">
      <c r="A54" s="110"/>
      <c r="B54" s="110"/>
      <c r="C54" s="129"/>
      <c r="D54" s="109"/>
      <c r="E54" s="130"/>
      <c r="F54" s="108"/>
      <c r="G54" s="130"/>
      <c r="H54" s="73"/>
      <c r="M54" s="6"/>
      <c r="N54" s="6"/>
      <c r="O54" s="6"/>
      <c r="P54" s="6"/>
      <c r="Q54" s="6"/>
      <c r="R54" s="66"/>
      <c r="S54" s="66"/>
      <c r="T54" s="66"/>
      <c r="U54" s="66"/>
      <c r="V54" s="66"/>
      <c r="W54" s="86"/>
      <c r="X54" s="66"/>
      <c r="Y54" s="6"/>
    </row>
    <row r="55" spans="1:25" ht="39.75" customHeight="1" x14ac:dyDescent="0.2">
      <c r="A55" s="40"/>
      <c r="B55" s="40"/>
      <c r="C55" s="40"/>
      <c r="D55" s="40"/>
      <c r="E55" s="40"/>
      <c r="F55" s="40"/>
      <c r="G55" s="76"/>
      <c r="H55" s="73"/>
      <c r="M55" s="6"/>
      <c r="N55" s="6"/>
      <c r="O55" s="6"/>
      <c r="P55" s="6"/>
      <c r="Q55" s="6"/>
      <c r="R55" s="66"/>
      <c r="S55" s="67">
        <f>SUM(A55:G55)</f>
        <v>0</v>
      </c>
      <c r="T55" s="67">
        <f>COUNTIF(A55:G55,"0")</f>
        <v>0</v>
      </c>
      <c r="U55" s="68">
        <f ca="1">(IF(B11=1,COUNTIF(A55:G55,"&gt;4"),COUNTIF(A55:G55,"&gt;=4")))</f>
        <v>0</v>
      </c>
      <c r="V55" s="68">
        <f>COUNTIF(A55:G55,"&gt;0")</f>
        <v>0</v>
      </c>
      <c r="W55" s="68">
        <f>T55+V55</f>
        <v>0</v>
      </c>
      <c r="X55" s="66"/>
      <c r="Y55" s="6"/>
    </row>
    <row r="56" spans="1:25" ht="20.25" customHeight="1" x14ac:dyDescent="0.2">
      <c r="A56" s="112">
        <f t="shared" ref="A56:F56" ca="1" si="16">B56-1</f>
        <v>42085</v>
      </c>
      <c r="B56" s="112">
        <f t="shared" ca="1" si="16"/>
        <v>42086</v>
      </c>
      <c r="C56" s="112">
        <f t="shared" ca="1" si="16"/>
        <v>42087</v>
      </c>
      <c r="D56" s="112">
        <f t="shared" ca="1" si="16"/>
        <v>42088</v>
      </c>
      <c r="E56" s="112">
        <f t="shared" ca="1" si="16"/>
        <v>42089</v>
      </c>
      <c r="F56" s="112">
        <f t="shared" ca="1" si="16"/>
        <v>42090</v>
      </c>
      <c r="G56" s="122">
        <f ca="1">A59-1</f>
        <v>42091</v>
      </c>
      <c r="H56" s="73"/>
      <c r="M56" s="6"/>
      <c r="N56" s="6"/>
      <c r="O56" s="6"/>
      <c r="P56" s="6"/>
      <c r="Q56" s="6"/>
      <c r="R56" s="66"/>
      <c r="S56" s="66"/>
      <c r="T56" s="66"/>
      <c r="U56" s="66"/>
      <c r="V56" s="66"/>
      <c r="W56" s="86"/>
      <c r="X56" s="66"/>
      <c r="Y56" s="6"/>
    </row>
    <row r="57" spans="1:25" ht="12.75" customHeight="1" x14ac:dyDescent="0.2">
      <c r="A57" s="110"/>
      <c r="B57" s="110"/>
      <c r="C57" s="129"/>
      <c r="D57" s="109"/>
      <c r="E57" s="130"/>
      <c r="F57" s="108"/>
      <c r="G57" s="130"/>
      <c r="H57" s="73"/>
      <c r="M57" s="6"/>
      <c r="N57" s="6"/>
      <c r="O57" s="6"/>
      <c r="P57" s="6"/>
      <c r="Q57" s="6"/>
      <c r="R57" s="66"/>
      <c r="S57" s="66"/>
      <c r="T57" s="66"/>
      <c r="U57" s="66"/>
      <c r="V57" s="66"/>
      <c r="W57" s="86"/>
      <c r="X57" s="66"/>
      <c r="Y57" s="6"/>
    </row>
    <row r="58" spans="1:25" ht="39.75" customHeight="1" x14ac:dyDescent="0.2">
      <c r="A58" s="40"/>
      <c r="B58" s="40"/>
      <c r="C58" s="40"/>
      <c r="D58" s="40"/>
      <c r="E58" s="40"/>
      <c r="F58" s="40"/>
      <c r="G58" s="76"/>
      <c r="H58" s="73"/>
      <c r="M58" s="6"/>
      <c r="N58" s="6"/>
      <c r="O58" s="6"/>
      <c r="P58" s="6"/>
      <c r="Q58" s="6"/>
      <c r="R58" s="66"/>
      <c r="S58" s="67">
        <f>SUM(A58:G58)</f>
        <v>0</v>
      </c>
      <c r="T58" s="67">
        <f>COUNTIF(A58:G58,"0")</f>
        <v>0</v>
      </c>
      <c r="U58" s="68">
        <f ca="1">(IF(B14=1,COUNTIF(A58:G58,"&gt;4"),COUNTIF(A58:G58,"&gt;=4")))</f>
        <v>0</v>
      </c>
      <c r="V58" s="68">
        <f>COUNTIF(A58:G58,"&gt;0")</f>
        <v>0</v>
      </c>
      <c r="W58" s="68">
        <f>T58+V58</f>
        <v>0</v>
      </c>
      <c r="X58" s="66"/>
      <c r="Y58" s="6"/>
    </row>
    <row r="59" spans="1:25" ht="20.25" customHeight="1" x14ac:dyDescent="0.2">
      <c r="A59" s="112">
        <f t="shared" ref="A59:F59" ca="1" si="17">B59-1</f>
        <v>42092</v>
      </c>
      <c r="B59" s="112">
        <f t="shared" ca="1" si="17"/>
        <v>42093</v>
      </c>
      <c r="C59" s="112">
        <f t="shared" ca="1" si="17"/>
        <v>42094</v>
      </c>
      <c r="D59" s="112">
        <f t="shared" ca="1" si="17"/>
        <v>42095</v>
      </c>
      <c r="E59" s="112">
        <f t="shared" ca="1" si="17"/>
        <v>42096</v>
      </c>
      <c r="F59" s="112">
        <f t="shared" ca="1" si="17"/>
        <v>42097</v>
      </c>
      <c r="G59" s="122">
        <f ca="1">A62-1</f>
        <v>42098</v>
      </c>
      <c r="H59" s="73"/>
      <c r="M59" s="6"/>
      <c r="N59" s="6"/>
      <c r="O59" s="6"/>
      <c r="P59" s="6"/>
      <c r="Q59" s="6"/>
      <c r="R59" s="66"/>
      <c r="S59" s="66"/>
      <c r="T59" s="66"/>
      <c r="U59" s="66"/>
      <c r="V59" s="66"/>
      <c r="W59" s="86"/>
      <c r="X59" s="66"/>
      <c r="Y59" s="6"/>
    </row>
    <row r="60" spans="1:25" ht="12.75" customHeight="1" x14ac:dyDescent="0.2">
      <c r="A60" s="110"/>
      <c r="B60" s="110"/>
      <c r="C60" s="129"/>
      <c r="D60" s="109"/>
      <c r="E60" s="130"/>
      <c r="F60" s="108"/>
      <c r="G60" s="130"/>
      <c r="H60" s="73"/>
      <c r="M60" s="6"/>
      <c r="N60" s="6"/>
      <c r="O60" s="6"/>
      <c r="P60" s="6"/>
      <c r="Q60" s="6"/>
      <c r="R60" s="66"/>
      <c r="S60" s="66"/>
      <c r="T60" s="66"/>
      <c r="U60" s="66"/>
      <c r="V60" s="66"/>
      <c r="W60" s="86"/>
      <c r="X60" s="66"/>
      <c r="Y60" s="6"/>
    </row>
    <row r="61" spans="1:25" ht="39.75" customHeight="1" x14ac:dyDescent="0.2">
      <c r="A61" s="40"/>
      <c r="B61" s="40"/>
      <c r="C61" s="40"/>
      <c r="D61" s="40"/>
      <c r="E61" s="40"/>
      <c r="F61" s="40"/>
      <c r="G61" s="76"/>
      <c r="H61" s="73"/>
      <c r="M61" s="6"/>
      <c r="N61" s="6"/>
      <c r="O61" s="6"/>
      <c r="P61" s="6"/>
      <c r="Q61" s="6"/>
      <c r="R61" s="66"/>
      <c r="S61" s="67">
        <f>SUM(A61:G61)</f>
        <v>0</v>
      </c>
      <c r="T61" s="67">
        <f>COUNTIF(A61:G61,"0")</f>
        <v>0</v>
      </c>
      <c r="U61" s="68">
        <f ca="1">(IF(B17=1,COUNTIF(A61:G61,"&gt;4"),COUNTIF(A61:G61,"&gt;=4")))</f>
        <v>0</v>
      </c>
      <c r="V61" s="68">
        <f>COUNTIF(A61:G61,"&gt;0")</f>
        <v>0</v>
      </c>
      <c r="W61" s="68">
        <f>T61+V61</f>
        <v>0</v>
      </c>
      <c r="X61" s="66"/>
      <c r="Y61" s="6"/>
    </row>
    <row r="62" spans="1:25" ht="20.25" customHeight="1" x14ac:dyDescent="0.2">
      <c r="A62" s="112">
        <f t="shared" ref="A62:F62" ca="1" si="18">B62-1</f>
        <v>42099</v>
      </c>
      <c r="B62" s="112">
        <f t="shared" ca="1" si="18"/>
        <v>42100</v>
      </c>
      <c r="C62" s="112">
        <f t="shared" ca="1" si="18"/>
        <v>42101</v>
      </c>
      <c r="D62" s="112">
        <f t="shared" ca="1" si="18"/>
        <v>42102</v>
      </c>
      <c r="E62" s="112">
        <f t="shared" ca="1" si="18"/>
        <v>42103</v>
      </c>
      <c r="F62" s="112">
        <f t="shared" ca="1" si="18"/>
        <v>42104</v>
      </c>
      <c r="G62" s="122">
        <f ca="1">A65-1</f>
        <v>42105</v>
      </c>
      <c r="H62" s="73"/>
      <c r="M62" s="6"/>
      <c r="N62" s="6"/>
      <c r="O62" s="6"/>
      <c r="P62" s="6"/>
      <c r="Q62" s="6"/>
      <c r="R62" s="66"/>
      <c r="S62" s="66"/>
      <c r="T62" s="66"/>
      <c r="U62" s="66"/>
      <c r="V62" s="66"/>
      <c r="W62" s="86"/>
      <c r="X62" s="66"/>
      <c r="Y62" s="6"/>
    </row>
    <row r="63" spans="1:25" ht="12.75" customHeight="1" x14ac:dyDescent="0.2">
      <c r="A63" s="110"/>
      <c r="B63" s="110"/>
      <c r="C63" s="129"/>
      <c r="D63" s="109"/>
      <c r="E63" s="130"/>
      <c r="F63" s="108"/>
      <c r="G63" s="130"/>
      <c r="H63" s="73"/>
      <c r="M63" s="6"/>
      <c r="N63" s="6"/>
      <c r="O63" s="6"/>
      <c r="P63" s="6"/>
      <c r="Q63" s="6"/>
      <c r="R63" s="66"/>
      <c r="S63" s="66"/>
      <c r="T63" s="66"/>
      <c r="U63" s="66"/>
      <c r="V63" s="66"/>
      <c r="W63" s="86"/>
      <c r="X63" s="66"/>
      <c r="Y63" s="6"/>
    </row>
    <row r="64" spans="1:25" ht="39.75" customHeight="1" x14ac:dyDescent="0.2">
      <c r="A64" s="40"/>
      <c r="B64" s="40"/>
      <c r="C64" s="40"/>
      <c r="D64" s="40"/>
      <c r="E64" s="40"/>
      <c r="F64" s="40"/>
      <c r="G64" s="76"/>
      <c r="H64" s="73"/>
      <c r="M64" s="6"/>
      <c r="N64" s="6"/>
      <c r="O64" s="6"/>
      <c r="P64" s="6"/>
      <c r="Q64" s="6"/>
      <c r="R64" s="66"/>
      <c r="S64" s="67">
        <f>SUM(A64:G64)</f>
        <v>0</v>
      </c>
      <c r="T64" s="67">
        <f>COUNTIF(A64:G64,"0")</f>
        <v>0</v>
      </c>
      <c r="U64" s="68">
        <f ca="1">(IF(B20=1,COUNTIF(A64:G64,"&gt;4"),COUNTIF(A64:G64,"&gt;=4")))</f>
        <v>0</v>
      </c>
      <c r="V64" s="68">
        <f>COUNTIF(A64:G64,"&gt;0")</f>
        <v>0</v>
      </c>
      <c r="W64" s="68">
        <f>T64+V64</f>
        <v>0</v>
      </c>
      <c r="X64" s="66"/>
      <c r="Y64" s="6"/>
    </row>
    <row r="65" spans="1:28" ht="20.25" customHeight="1" x14ac:dyDescent="0.2">
      <c r="A65" s="112">
        <f t="shared" ref="A65:F65" ca="1" si="19">B65-1</f>
        <v>42106</v>
      </c>
      <c r="B65" s="112">
        <f t="shared" ca="1" si="19"/>
        <v>42107</v>
      </c>
      <c r="C65" s="112">
        <f t="shared" ca="1" si="19"/>
        <v>42108</v>
      </c>
      <c r="D65" s="112">
        <f t="shared" ca="1" si="19"/>
        <v>42109</v>
      </c>
      <c r="E65" s="112">
        <f t="shared" ca="1" si="19"/>
        <v>42110</v>
      </c>
      <c r="F65" s="112">
        <f t="shared" ca="1" si="19"/>
        <v>42111</v>
      </c>
      <c r="G65" s="122">
        <f ca="1">A68-1</f>
        <v>42112</v>
      </c>
      <c r="H65" s="73"/>
      <c r="M65" s="6"/>
      <c r="N65" s="6"/>
      <c r="O65" s="6"/>
      <c r="P65" s="6"/>
      <c r="Q65" s="6"/>
      <c r="R65" s="66"/>
      <c r="S65" s="66"/>
      <c r="T65" s="66"/>
      <c r="U65" s="66"/>
      <c r="V65" s="66"/>
      <c r="W65" s="86"/>
      <c r="X65" s="66"/>
      <c r="Y65" s="6"/>
    </row>
    <row r="66" spans="1:28" ht="12.75" customHeight="1" x14ac:dyDescent="0.2">
      <c r="A66" s="110"/>
      <c r="B66" s="110"/>
      <c r="C66" s="129"/>
      <c r="D66" s="109"/>
      <c r="E66" s="130"/>
      <c r="F66" s="108"/>
      <c r="G66" s="130"/>
      <c r="H66" s="73"/>
      <c r="M66" s="6"/>
      <c r="N66" s="6"/>
      <c r="O66" s="6"/>
      <c r="P66" s="6"/>
      <c r="Q66" s="6"/>
      <c r="R66" s="66"/>
      <c r="S66" s="66"/>
      <c r="T66" s="66"/>
      <c r="U66" s="66"/>
      <c r="V66" s="66"/>
      <c r="W66" s="86"/>
      <c r="X66" s="66"/>
      <c r="Y66" s="6"/>
    </row>
    <row r="67" spans="1:28" ht="39.75" customHeight="1" x14ac:dyDescent="0.2">
      <c r="A67" s="40"/>
      <c r="B67" s="40"/>
      <c r="C67" s="40"/>
      <c r="D67" s="40"/>
      <c r="E67" s="40"/>
      <c r="F67" s="40"/>
      <c r="G67" s="76"/>
      <c r="H67" s="73"/>
      <c r="M67" s="6"/>
      <c r="N67" s="6"/>
      <c r="O67" s="6"/>
      <c r="P67" s="6"/>
      <c r="Q67" s="6"/>
      <c r="R67" s="66"/>
      <c r="S67" s="67">
        <f>SUM(A67:G67)</f>
        <v>0</v>
      </c>
      <c r="T67" s="67">
        <f>COUNTIF(A67:G67,"0")</f>
        <v>0</v>
      </c>
      <c r="U67" s="68">
        <f ca="1">(IF(B23=1,COUNTIF(A67:G67,"&gt;4"),COUNTIF(A67:G67,"&gt;=4")))</f>
        <v>0</v>
      </c>
      <c r="V67" s="68">
        <f>COUNTIF(A67:G67,"&gt;0")</f>
        <v>0</v>
      </c>
      <c r="W67" s="68">
        <f>T67+V67</f>
        <v>0</v>
      </c>
      <c r="X67" s="66"/>
      <c r="Y67" s="6"/>
    </row>
    <row r="68" spans="1:28" ht="20.25" customHeight="1" x14ac:dyDescent="0.2">
      <c r="A68" s="112">
        <f t="shared" ref="A68:F68" ca="1" si="20">B68-1</f>
        <v>42113</v>
      </c>
      <c r="B68" s="112">
        <f t="shared" ca="1" si="20"/>
        <v>42114</v>
      </c>
      <c r="C68" s="112">
        <f t="shared" ca="1" si="20"/>
        <v>42115</v>
      </c>
      <c r="D68" s="112">
        <f t="shared" ca="1" si="20"/>
        <v>42116</v>
      </c>
      <c r="E68" s="112">
        <f t="shared" ca="1" si="20"/>
        <v>42117</v>
      </c>
      <c r="F68" s="112">
        <f t="shared" ca="1" si="20"/>
        <v>42118</v>
      </c>
      <c r="G68" s="122">
        <f ca="1">A71-1</f>
        <v>42119</v>
      </c>
      <c r="H68" s="73"/>
      <c r="M68" s="6"/>
      <c r="N68" s="6"/>
      <c r="O68" s="6"/>
      <c r="P68" s="6"/>
      <c r="Q68" s="6"/>
      <c r="R68" s="66"/>
      <c r="S68" s="66"/>
      <c r="T68" s="66"/>
      <c r="U68" s="66"/>
      <c r="V68" s="66"/>
      <c r="W68" s="86"/>
      <c r="X68" s="66"/>
      <c r="Y68" s="6"/>
    </row>
    <row r="69" spans="1:28" ht="12.75" customHeight="1" x14ac:dyDescent="0.2">
      <c r="A69" s="110"/>
      <c r="B69" s="110"/>
      <c r="C69" s="129"/>
      <c r="D69" s="109"/>
      <c r="E69" s="130"/>
      <c r="F69" s="108"/>
      <c r="G69" s="130"/>
      <c r="H69" s="73"/>
      <c r="M69" s="6"/>
      <c r="N69" s="6"/>
      <c r="O69" s="6"/>
      <c r="P69" s="6"/>
      <c r="Q69" s="6"/>
      <c r="R69" s="66"/>
      <c r="S69" s="66"/>
      <c r="T69" s="66"/>
      <c r="U69" s="66"/>
      <c r="V69" s="66"/>
      <c r="W69" s="86"/>
      <c r="X69" s="66"/>
      <c r="Y69" s="6"/>
    </row>
    <row r="70" spans="1:28" ht="39.75" customHeight="1" x14ac:dyDescent="0.2">
      <c r="A70" s="40"/>
      <c r="B70" s="40"/>
      <c r="C70" s="40"/>
      <c r="D70" s="40"/>
      <c r="E70" s="40"/>
      <c r="F70" s="40"/>
      <c r="G70" s="76"/>
      <c r="H70" s="73"/>
      <c r="M70" s="6"/>
      <c r="N70" s="6"/>
      <c r="O70" s="6"/>
      <c r="P70" s="6"/>
      <c r="Q70" s="6"/>
      <c r="R70" s="66"/>
      <c r="S70" s="67">
        <f>SUM(A70:G70)</f>
        <v>0</v>
      </c>
      <c r="T70" s="67">
        <f>COUNTIF(A70:G70,"0")</f>
        <v>0</v>
      </c>
      <c r="U70" s="68">
        <f ca="1">(IF(B26=1,COUNTIF(A70:G70,"&gt;4"),COUNTIF(A70:G70,"&gt;=4")))</f>
        <v>0</v>
      </c>
      <c r="V70" s="68">
        <f>COUNTIF(A70:G70,"&gt;0")</f>
        <v>0</v>
      </c>
      <c r="W70" s="68">
        <f>T70+V70</f>
        <v>0</v>
      </c>
      <c r="X70" s="66"/>
      <c r="Y70" s="6"/>
    </row>
    <row r="71" spans="1:28" ht="20.25" customHeight="1" x14ac:dyDescent="0.2">
      <c r="A71" s="112">
        <f t="shared" ref="A71:F71" ca="1" si="21">B71-1</f>
        <v>42120</v>
      </c>
      <c r="B71" s="112">
        <f t="shared" ca="1" si="21"/>
        <v>42121</v>
      </c>
      <c r="C71" s="112">
        <f t="shared" ca="1" si="21"/>
        <v>42122</v>
      </c>
      <c r="D71" s="112">
        <f t="shared" ca="1" si="21"/>
        <v>42123</v>
      </c>
      <c r="E71" s="112">
        <f t="shared" ca="1" si="21"/>
        <v>42124</v>
      </c>
      <c r="F71" s="112">
        <f t="shared" ca="1" si="21"/>
        <v>42125</v>
      </c>
      <c r="G71" s="122">
        <f ca="1">A74-1</f>
        <v>42126</v>
      </c>
      <c r="H71" s="73"/>
      <c r="M71" s="6"/>
      <c r="N71" s="6"/>
      <c r="O71" s="6"/>
      <c r="P71" s="6"/>
      <c r="Q71" s="3"/>
      <c r="R71" s="169"/>
      <c r="S71" s="66"/>
      <c r="T71" s="66"/>
      <c r="U71" s="66"/>
      <c r="V71" s="66"/>
      <c r="W71" s="86"/>
      <c r="X71" s="66"/>
      <c r="Y71" s="159"/>
      <c r="AB71" s="17"/>
    </row>
    <row r="72" spans="1:28" ht="12.75" customHeight="1" x14ac:dyDescent="0.2">
      <c r="A72" s="110"/>
      <c r="B72" s="110"/>
      <c r="C72" s="129"/>
      <c r="D72" s="109"/>
      <c r="E72" s="130"/>
      <c r="F72" s="108"/>
      <c r="G72" s="130"/>
      <c r="H72" s="73"/>
      <c r="M72" s="6"/>
      <c r="N72" s="6"/>
      <c r="O72" s="6"/>
      <c r="P72" s="6"/>
      <c r="Q72" s="159"/>
      <c r="R72" s="71"/>
      <c r="S72" s="66"/>
      <c r="T72" s="66"/>
      <c r="U72" s="66"/>
      <c r="V72" s="66"/>
      <c r="W72" s="86"/>
      <c r="X72" s="66"/>
      <c r="Y72" s="6"/>
      <c r="AB72" s="17"/>
    </row>
    <row r="73" spans="1:28" ht="39.75" customHeight="1" x14ac:dyDescent="0.2">
      <c r="A73" s="40"/>
      <c r="B73" s="40"/>
      <c r="C73" s="40"/>
      <c r="D73" s="40"/>
      <c r="E73" s="40"/>
      <c r="F73" s="40"/>
      <c r="G73" s="76"/>
      <c r="H73" s="73"/>
      <c r="M73" s="6"/>
      <c r="N73" s="6"/>
      <c r="O73" s="6"/>
      <c r="P73" s="6"/>
      <c r="Q73" s="159"/>
      <c r="R73" s="71"/>
      <c r="S73" s="67">
        <f>SUM(A73:G73)</f>
        <v>0</v>
      </c>
      <c r="T73" s="67">
        <f>COUNTIF(A73:G73,"0")</f>
        <v>0</v>
      </c>
      <c r="U73" s="68">
        <f ca="1">(IF(B29=1,COUNTIF(A73:G73,"&gt;4"),COUNTIF(A73:G73,"&gt;=4")))</f>
        <v>0</v>
      </c>
      <c r="V73" s="68">
        <f>COUNTIF(A73:G73,"&gt;0")</f>
        <v>0</v>
      </c>
      <c r="W73" s="68">
        <f>T73+V73</f>
        <v>0</v>
      </c>
      <c r="X73" s="66"/>
      <c r="Y73" s="6"/>
      <c r="AB73" s="17"/>
    </row>
    <row r="74" spans="1:28" ht="20.25" customHeight="1" x14ac:dyDescent="0.2">
      <c r="A74" s="112">
        <f t="shared" ref="A74:F74" ca="1" si="22">B74-1</f>
        <v>42127</v>
      </c>
      <c r="B74" s="112">
        <f t="shared" ca="1" si="22"/>
        <v>42128</v>
      </c>
      <c r="C74" s="112">
        <f t="shared" ca="1" si="22"/>
        <v>42129</v>
      </c>
      <c r="D74" s="112">
        <f t="shared" ca="1" si="22"/>
        <v>42130</v>
      </c>
      <c r="E74" s="112">
        <f t="shared" ca="1" si="22"/>
        <v>42131</v>
      </c>
      <c r="F74" s="112">
        <f t="shared" ca="1" si="22"/>
        <v>42132</v>
      </c>
      <c r="G74" s="122">
        <f ca="1">A77-1</f>
        <v>42133</v>
      </c>
      <c r="H74" s="73"/>
      <c r="M74" s="6"/>
      <c r="N74" s="6"/>
      <c r="O74" s="6"/>
      <c r="P74" s="6"/>
      <c r="Q74" s="159"/>
      <c r="R74" s="71"/>
      <c r="S74" s="66"/>
      <c r="T74" s="66"/>
      <c r="U74" s="66"/>
      <c r="V74" s="66"/>
      <c r="W74" s="86"/>
      <c r="X74" s="66"/>
      <c r="Y74" s="164"/>
      <c r="Z74" s="22"/>
      <c r="AB74" s="17"/>
    </row>
    <row r="75" spans="1:28" ht="12.75" customHeight="1" x14ac:dyDescent="0.2">
      <c r="A75" s="110"/>
      <c r="B75" s="110"/>
      <c r="C75" s="129"/>
      <c r="D75" s="109"/>
      <c r="E75" s="130"/>
      <c r="F75" s="108"/>
      <c r="G75" s="130"/>
      <c r="H75" s="73"/>
      <c r="M75" s="6"/>
      <c r="N75" s="6"/>
      <c r="O75" s="6"/>
      <c r="P75" s="6"/>
      <c r="Q75" s="159"/>
      <c r="R75" s="71"/>
      <c r="S75" s="66"/>
      <c r="T75" s="66"/>
      <c r="U75" s="66"/>
      <c r="V75" s="66"/>
      <c r="W75" s="86"/>
      <c r="X75" s="66"/>
      <c r="Y75" s="160"/>
      <c r="Z75" s="23"/>
      <c r="AB75" s="17"/>
    </row>
    <row r="76" spans="1:28" ht="39.75" customHeight="1" x14ac:dyDescent="0.2">
      <c r="A76" s="40"/>
      <c r="B76" s="40"/>
      <c r="C76" s="40"/>
      <c r="D76" s="40"/>
      <c r="E76" s="40"/>
      <c r="F76" s="40"/>
      <c r="G76" s="76"/>
      <c r="H76" s="73"/>
      <c r="M76" s="6"/>
      <c r="N76" s="6"/>
      <c r="O76" s="6"/>
      <c r="P76" s="6"/>
      <c r="Q76" s="159"/>
      <c r="R76" s="71"/>
      <c r="S76" s="67">
        <f>SUM(A76:G76)</f>
        <v>0</v>
      </c>
      <c r="T76" s="67">
        <f>COUNTIF(A76:G76,"0")</f>
        <v>0</v>
      </c>
      <c r="U76" s="68">
        <f ca="1">(IF(B32=1,COUNTIF(A76:G76,"&gt;4"),COUNTIF(A76:G76,"&gt;=4")))</f>
        <v>0</v>
      </c>
      <c r="V76" s="68">
        <f>COUNTIF(A76:G76,"&gt;0")</f>
        <v>0</v>
      </c>
      <c r="W76" s="68">
        <f>T76+V76</f>
        <v>0</v>
      </c>
      <c r="X76" s="66"/>
      <c r="Y76" s="164"/>
      <c r="Z76" s="22"/>
      <c r="AB76" s="17"/>
    </row>
    <row r="77" spans="1:28" ht="20.25" customHeight="1" x14ac:dyDescent="0.2">
      <c r="A77" s="112">
        <f t="shared" ref="A77:F77" ca="1" si="23">B77-1</f>
        <v>42134</v>
      </c>
      <c r="B77" s="112">
        <f t="shared" ca="1" si="23"/>
        <v>42135</v>
      </c>
      <c r="C77" s="112">
        <f t="shared" ca="1" si="23"/>
        <v>42136</v>
      </c>
      <c r="D77" s="112">
        <f t="shared" ca="1" si="23"/>
        <v>42137</v>
      </c>
      <c r="E77" s="112">
        <f t="shared" ca="1" si="23"/>
        <v>42138</v>
      </c>
      <c r="F77" s="112">
        <f t="shared" ca="1" si="23"/>
        <v>42139</v>
      </c>
      <c r="G77" s="122">
        <f ca="1">A80-1</f>
        <v>42140</v>
      </c>
      <c r="H77" s="73"/>
      <c r="M77" s="6"/>
      <c r="N77" s="6"/>
      <c r="O77" s="6"/>
      <c r="P77" s="6"/>
      <c r="Q77" s="159"/>
      <c r="R77" s="71"/>
      <c r="S77" s="66"/>
      <c r="T77" s="66"/>
      <c r="U77" s="66"/>
      <c r="V77" s="66"/>
      <c r="W77" s="86"/>
      <c r="X77" s="66"/>
      <c r="Y77" s="160"/>
      <c r="Z77" s="23"/>
      <c r="AB77" s="17"/>
    </row>
    <row r="78" spans="1:28" ht="12.75" customHeight="1" x14ac:dyDescent="0.2">
      <c r="A78" s="110"/>
      <c r="B78" s="110"/>
      <c r="C78" s="129"/>
      <c r="D78" s="109"/>
      <c r="E78" s="130"/>
      <c r="F78" s="108"/>
      <c r="G78" s="130"/>
      <c r="H78" s="73"/>
      <c r="M78" s="6"/>
      <c r="N78" s="6"/>
      <c r="O78" s="6"/>
      <c r="P78" s="6"/>
      <c r="Q78" s="159"/>
      <c r="R78" s="71"/>
      <c r="S78" s="66"/>
      <c r="T78" s="66"/>
      <c r="U78" s="66"/>
      <c r="V78" s="66"/>
      <c r="W78" s="86"/>
      <c r="X78" s="66"/>
      <c r="Y78" s="164"/>
      <c r="Z78" s="22"/>
      <c r="AB78" s="17"/>
    </row>
    <row r="79" spans="1:28" ht="39.75" customHeight="1" x14ac:dyDescent="0.2">
      <c r="A79" s="40"/>
      <c r="B79" s="40"/>
      <c r="C79" s="40"/>
      <c r="D79" s="40"/>
      <c r="E79" s="40"/>
      <c r="F79" s="40"/>
      <c r="G79" s="76"/>
      <c r="H79" s="73"/>
      <c r="M79" s="6"/>
      <c r="N79" s="6"/>
      <c r="O79" s="6"/>
      <c r="P79" s="6"/>
      <c r="Q79" s="159"/>
      <c r="R79" s="71"/>
      <c r="S79" s="67">
        <f>SUM(A79:G79)</f>
        <v>0</v>
      </c>
      <c r="T79" s="67">
        <f>COUNTIF(A79:G79,"0")</f>
        <v>0</v>
      </c>
      <c r="U79" s="68">
        <f ca="1">(IF(B35=1,COUNTIF(A79:G79,"&gt;4"),COUNTIF(A79:G79,"&gt;=4")))</f>
        <v>0</v>
      </c>
      <c r="V79" s="68">
        <f>COUNTIF(A79:G79,"&gt;0")</f>
        <v>0</v>
      </c>
      <c r="W79" s="68">
        <f>T79+V79</f>
        <v>0</v>
      </c>
      <c r="X79" s="66"/>
      <c r="Y79" s="160"/>
      <c r="Z79" s="23"/>
      <c r="AB79" s="17"/>
    </row>
    <row r="80" spans="1:28" ht="20.25" customHeight="1" x14ac:dyDescent="0.2">
      <c r="A80" s="112">
        <f t="shared" ref="A80:F80" ca="1" si="24">B80-1</f>
        <v>42141</v>
      </c>
      <c r="B80" s="112">
        <f t="shared" ca="1" si="24"/>
        <v>42142</v>
      </c>
      <c r="C80" s="112">
        <f t="shared" ca="1" si="24"/>
        <v>42143</v>
      </c>
      <c r="D80" s="112">
        <f t="shared" ca="1" si="24"/>
        <v>42144</v>
      </c>
      <c r="E80" s="112">
        <f t="shared" ca="1" si="24"/>
        <v>42145</v>
      </c>
      <c r="F80" s="112">
        <f t="shared" ca="1" si="24"/>
        <v>42146</v>
      </c>
      <c r="G80" s="122">
        <f ca="1">A83-1</f>
        <v>42147</v>
      </c>
      <c r="H80" s="73"/>
      <c r="M80" s="6"/>
      <c r="N80" s="6"/>
      <c r="O80" s="6"/>
      <c r="P80" s="6"/>
      <c r="Q80" s="159"/>
      <c r="R80" s="71"/>
      <c r="S80" s="66"/>
      <c r="T80" s="66"/>
      <c r="U80" s="66"/>
      <c r="V80" s="66"/>
      <c r="W80" s="86"/>
      <c r="X80" s="66"/>
      <c r="Y80" s="164"/>
      <c r="Z80" s="22"/>
      <c r="AB80" s="17"/>
    </row>
    <row r="81" spans="1:28" ht="12.75" customHeight="1" x14ac:dyDescent="0.2">
      <c r="A81" s="110"/>
      <c r="B81" s="110"/>
      <c r="C81" s="129"/>
      <c r="D81" s="109"/>
      <c r="E81" s="130"/>
      <c r="F81" s="108"/>
      <c r="G81" s="130"/>
      <c r="H81" s="73"/>
      <c r="M81" s="6"/>
      <c r="N81" s="6"/>
      <c r="O81" s="6"/>
      <c r="P81" s="6"/>
      <c r="Q81" s="159"/>
      <c r="R81" s="71"/>
      <c r="S81" s="66"/>
      <c r="T81" s="66"/>
      <c r="U81" s="66"/>
      <c r="V81" s="66"/>
      <c r="W81" s="86"/>
      <c r="X81" s="66"/>
      <c r="Y81" s="160"/>
      <c r="Z81" s="23"/>
      <c r="AB81" s="17"/>
    </row>
    <row r="82" spans="1:28" ht="39.75" customHeight="1" x14ac:dyDescent="0.2">
      <c r="A82" s="40"/>
      <c r="B82" s="40"/>
      <c r="C82" s="40"/>
      <c r="D82" s="40"/>
      <c r="E82" s="40"/>
      <c r="F82" s="40"/>
      <c r="G82" s="76"/>
      <c r="H82" s="73"/>
      <c r="M82" s="6"/>
      <c r="N82" s="6"/>
      <c r="O82" s="6"/>
      <c r="P82" s="6"/>
      <c r="Q82" s="159"/>
      <c r="R82" s="71"/>
      <c r="S82" s="67">
        <f>SUM(A82:G82)</f>
        <v>0</v>
      </c>
      <c r="T82" s="67">
        <f>COUNTIF(A82:G82,"0")</f>
        <v>0</v>
      </c>
      <c r="U82" s="68">
        <f ca="1">(IF(B38=1,COUNTIF(A82:G82,"&gt;4"),COUNTIF(A82:G82,"&gt;=4")))</f>
        <v>0</v>
      </c>
      <c r="V82" s="68">
        <f>COUNTIF(A82:G82,"&gt;0")</f>
        <v>0</v>
      </c>
      <c r="W82" s="68">
        <f>T82+V82</f>
        <v>0</v>
      </c>
      <c r="X82" s="66"/>
      <c r="Y82" s="164"/>
      <c r="Z82" s="22"/>
      <c r="AB82" s="17"/>
    </row>
    <row r="83" spans="1:28" ht="20.25" customHeight="1" x14ac:dyDescent="0.2">
      <c r="A83" s="112">
        <f t="shared" ref="A83:F83" ca="1" si="25">B83-1</f>
        <v>42148</v>
      </c>
      <c r="B83" s="112">
        <f t="shared" ca="1" si="25"/>
        <v>42149</v>
      </c>
      <c r="C83" s="112">
        <f t="shared" ca="1" si="25"/>
        <v>42150</v>
      </c>
      <c r="D83" s="112">
        <f t="shared" ca="1" si="25"/>
        <v>42151</v>
      </c>
      <c r="E83" s="112">
        <f t="shared" ca="1" si="25"/>
        <v>42152</v>
      </c>
      <c r="F83" s="112">
        <f t="shared" ca="1" si="25"/>
        <v>42153</v>
      </c>
      <c r="G83" s="122">
        <f ca="1">A86-1</f>
        <v>42154</v>
      </c>
      <c r="H83" s="73"/>
      <c r="M83" s="6"/>
      <c r="N83" s="6"/>
      <c r="O83" s="6"/>
      <c r="P83" s="6"/>
      <c r="Q83" s="159"/>
      <c r="R83" s="71"/>
      <c r="S83" s="66"/>
      <c r="T83" s="66"/>
      <c r="U83" s="66"/>
      <c r="V83" s="66"/>
      <c r="W83" s="86"/>
      <c r="X83" s="66"/>
      <c r="Y83" s="160"/>
      <c r="Z83" s="23"/>
      <c r="AB83" s="17"/>
    </row>
    <row r="84" spans="1:28" ht="12.75" customHeight="1" x14ac:dyDescent="0.2">
      <c r="A84" s="110"/>
      <c r="B84" s="110"/>
      <c r="C84" s="129"/>
      <c r="D84" s="109"/>
      <c r="E84" s="130"/>
      <c r="F84" s="108"/>
      <c r="G84" s="130"/>
      <c r="H84" s="73"/>
      <c r="M84" s="6"/>
      <c r="N84" s="6"/>
      <c r="O84" s="6"/>
      <c r="P84" s="6"/>
      <c r="Q84" s="159"/>
      <c r="R84" s="71"/>
      <c r="S84" s="66"/>
      <c r="T84" s="66"/>
      <c r="U84" s="66"/>
      <c r="V84" s="66"/>
      <c r="W84" s="86"/>
      <c r="X84" s="66"/>
      <c r="Y84" s="164"/>
      <c r="Z84" s="22"/>
      <c r="AB84" s="17"/>
    </row>
    <row r="85" spans="1:28" ht="39.75" customHeight="1" x14ac:dyDescent="0.2">
      <c r="A85" s="40"/>
      <c r="B85" s="40"/>
      <c r="C85" s="40"/>
      <c r="D85" s="40"/>
      <c r="E85" s="40"/>
      <c r="F85" s="40"/>
      <c r="G85" s="76"/>
      <c r="H85" s="73"/>
      <c r="M85" s="6"/>
      <c r="N85" s="6"/>
      <c r="O85" s="6"/>
      <c r="P85" s="6"/>
      <c r="Q85" s="159"/>
      <c r="R85" s="71"/>
      <c r="S85" s="67">
        <f>SUM(A85:G85)</f>
        <v>0</v>
      </c>
      <c r="T85" s="67">
        <f>COUNTIF(A85:G85,"0")</f>
        <v>0</v>
      </c>
      <c r="U85" s="68">
        <f ca="1">(IF(B41=1,COUNTIF(A85:G85,"&gt;4"),COUNTIF(A85:G85,"&gt;=4")))</f>
        <v>0</v>
      </c>
      <c r="V85" s="68">
        <f>COUNTIF(A85:G85,"&gt;0")</f>
        <v>0</v>
      </c>
      <c r="W85" s="68">
        <f>T85+V85</f>
        <v>0</v>
      </c>
      <c r="X85" s="66"/>
      <c r="Y85" s="160"/>
      <c r="Z85" s="23"/>
      <c r="AB85" s="17"/>
    </row>
    <row r="86" spans="1:28" ht="20.25" customHeight="1" x14ac:dyDescent="0.2">
      <c r="A86" s="112">
        <f t="shared" ref="A86:F86" ca="1" si="26">B86-1</f>
        <v>42155</v>
      </c>
      <c r="B86" s="112">
        <f t="shared" ca="1" si="26"/>
        <v>42156</v>
      </c>
      <c r="C86" s="112">
        <f t="shared" ca="1" si="26"/>
        <v>42157</v>
      </c>
      <c r="D86" s="112">
        <f t="shared" ca="1" si="26"/>
        <v>42158</v>
      </c>
      <c r="E86" s="112">
        <f t="shared" ca="1" si="26"/>
        <v>42159</v>
      </c>
      <c r="F86" s="112">
        <f t="shared" ca="1" si="26"/>
        <v>42160</v>
      </c>
      <c r="G86" s="122">
        <f ca="1">A89-1</f>
        <v>42161</v>
      </c>
      <c r="H86" s="73"/>
      <c r="M86" s="6"/>
      <c r="N86" s="6"/>
      <c r="O86" s="6"/>
      <c r="P86" s="6"/>
      <c r="Q86" s="159"/>
      <c r="R86" s="71"/>
      <c r="S86" s="66"/>
      <c r="T86" s="66"/>
      <c r="U86" s="66"/>
      <c r="V86" s="66"/>
      <c r="W86" s="86"/>
      <c r="X86" s="66"/>
      <c r="Y86" s="164"/>
      <c r="Z86" s="22"/>
      <c r="AB86" s="17"/>
    </row>
    <row r="87" spans="1:28" ht="12.75" customHeight="1" x14ac:dyDescent="0.2">
      <c r="A87" s="110"/>
      <c r="B87" s="110"/>
      <c r="C87" s="129"/>
      <c r="D87" s="109"/>
      <c r="E87" s="130"/>
      <c r="F87" s="108"/>
      <c r="G87" s="130"/>
      <c r="H87" s="73"/>
      <c r="M87" s="6"/>
      <c r="N87" s="6"/>
      <c r="O87" s="6"/>
      <c r="P87" s="6"/>
      <c r="Q87" s="159"/>
      <c r="R87" s="71"/>
      <c r="S87" s="66"/>
      <c r="T87" s="66"/>
      <c r="U87" s="66"/>
      <c r="V87" s="66"/>
      <c r="W87" s="86"/>
      <c r="X87" s="66"/>
      <c r="Y87" s="160"/>
      <c r="Z87" s="23"/>
      <c r="AB87" s="17"/>
    </row>
    <row r="88" spans="1:28" ht="39.75" customHeight="1" x14ac:dyDescent="0.2">
      <c r="A88" s="40"/>
      <c r="B88" s="40"/>
      <c r="C88" s="40"/>
      <c r="D88" s="40"/>
      <c r="E88" s="40"/>
      <c r="F88" s="40"/>
      <c r="G88" s="76"/>
      <c r="H88" s="73"/>
      <c r="M88" s="6"/>
      <c r="N88" s="6"/>
      <c r="O88" s="6"/>
      <c r="P88" s="6"/>
      <c r="Q88" s="159"/>
      <c r="R88" s="71"/>
      <c r="S88" s="67">
        <f>SUM(A88:G88)</f>
        <v>0</v>
      </c>
      <c r="T88" s="67">
        <f>COUNTIF(A88:G88,"0")</f>
        <v>0</v>
      </c>
      <c r="U88" s="68">
        <f ca="1">(IF(B44=1,COUNTIF(A88:G88,"&gt;4"),COUNTIF(A88:G88,"&gt;=4")))</f>
        <v>0</v>
      </c>
      <c r="V88" s="68">
        <f>COUNTIF(A88:G88,"&gt;0")</f>
        <v>0</v>
      </c>
      <c r="W88" s="68">
        <f>T88+V88</f>
        <v>0</v>
      </c>
      <c r="X88" s="66"/>
      <c r="Y88" s="164"/>
      <c r="Z88" s="22"/>
      <c r="AB88" s="17"/>
    </row>
    <row r="89" spans="1:28" ht="20.25" customHeight="1" x14ac:dyDescent="0.2">
      <c r="A89" s="112">
        <f t="shared" ref="A89" ca="1" si="27">B89-1</f>
        <v>42162</v>
      </c>
      <c r="B89" s="112">
        <f t="shared" ref="B89" ca="1" si="28">C89-1</f>
        <v>42163</v>
      </c>
      <c r="C89" s="112">
        <f t="shared" ref="C89" ca="1" si="29">D89-1</f>
        <v>42164</v>
      </c>
      <c r="D89" s="112">
        <f t="shared" ref="D89" ca="1" si="30">E89-1</f>
        <v>42165</v>
      </c>
      <c r="E89" s="112">
        <f t="shared" ref="E89" ca="1" si="31">F89-1</f>
        <v>42166</v>
      </c>
      <c r="F89" s="112">
        <f t="shared" ref="F89" ca="1" si="32">G89-1</f>
        <v>42167</v>
      </c>
      <c r="G89" s="122">
        <f ca="1">A92-1</f>
        <v>42168</v>
      </c>
      <c r="H89" s="73"/>
      <c r="M89" s="6"/>
      <c r="N89" s="6"/>
      <c r="O89" s="6"/>
      <c r="P89" s="6"/>
      <c r="Q89" s="159"/>
      <c r="R89" s="71"/>
      <c r="S89" s="66"/>
      <c r="T89" s="66"/>
      <c r="U89" s="66"/>
      <c r="V89" s="66"/>
      <c r="W89" s="66"/>
      <c r="X89" s="66"/>
      <c r="Y89" s="160"/>
      <c r="Z89" s="23"/>
      <c r="AB89" s="17"/>
    </row>
    <row r="90" spans="1:28" ht="12.75" customHeight="1" x14ac:dyDescent="0.2">
      <c r="A90" s="110"/>
      <c r="B90" s="110"/>
      <c r="C90" s="129"/>
      <c r="D90" s="109"/>
      <c r="E90" s="130"/>
      <c r="F90" s="108"/>
      <c r="G90" s="130"/>
      <c r="H90" s="73"/>
      <c r="M90" s="6"/>
      <c r="N90" s="6"/>
      <c r="O90" s="6"/>
      <c r="P90" s="6"/>
      <c r="Q90" s="159"/>
      <c r="R90" s="71"/>
      <c r="S90" s="66"/>
      <c r="T90" s="66"/>
      <c r="U90" s="66"/>
      <c r="V90" s="66"/>
      <c r="W90" s="66"/>
      <c r="X90" s="66"/>
      <c r="Y90" s="164"/>
      <c r="Z90" s="22"/>
      <c r="AB90" s="17"/>
    </row>
    <row r="91" spans="1:28" ht="39.75" customHeight="1" x14ac:dyDescent="0.2">
      <c r="A91" s="40"/>
      <c r="B91" s="40"/>
      <c r="C91" s="40"/>
      <c r="D91" s="40"/>
      <c r="E91" s="40"/>
      <c r="F91" s="40"/>
      <c r="G91" s="76"/>
      <c r="H91" s="73"/>
      <c r="M91" s="6"/>
      <c r="N91" s="6"/>
      <c r="O91" s="6"/>
      <c r="P91" s="6"/>
      <c r="Q91" s="159"/>
      <c r="R91" s="71"/>
      <c r="S91" s="67">
        <f>SUM(A91:G91)</f>
        <v>0</v>
      </c>
      <c r="T91" s="67">
        <f>COUNTIF(A91:G91,"0")</f>
        <v>0</v>
      </c>
      <c r="U91" s="68">
        <f ca="1">(IF(B47=1,COUNTIF(A91:G91,"&gt;4"),COUNTIF(A91:G91,"&gt;=4")))</f>
        <v>0</v>
      </c>
      <c r="V91" s="68">
        <f>COUNTIF(A91:G91,"&gt;0")</f>
        <v>0</v>
      </c>
      <c r="W91" s="68">
        <f>T91+V91</f>
        <v>0</v>
      </c>
      <c r="X91" s="66"/>
      <c r="Y91" s="160"/>
      <c r="Z91" s="23"/>
      <c r="AB91" s="17"/>
    </row>
    <row r="92" spans="1:28" ht="20.25" customHeight="1" x14ac:dyDescent="0.2">
      <c r="A92" s="112">
        <f t="shared" ref="A92" ca="1" si="33">B92-1</f>
        <v>42169</v>
      </c>
      <c r="B92" s="112">
        <f t="shared" ref="B92" ca="1" si="34">C92-1</f>
        <v>42170</v>
      </c>
      <c r="C92" s="112">
        <f t="shared" ref="C92" ca="1" si="35">D92-1</f>
        <v>42171</v>
      </c>
      <c r="D92" s="112">
        <f t="shared" ref="D92" ca="1" si="36">E92-1</f>
        <v>42172</v>
      </c>
      <c r="E92" s="112">
        <f t="shared" ref="E92" ca="1" si="37">F92-1</f>
        <v>42173</v>
      </c>
      <c r="F92" s="112">
        <f t="shared" ref="F92" ca="1" si="38">G92-1</f>
        <v>42174</v>
      </c>
      <c r="G92" s="122">
        <f ca="1">A95-1</f>
        <v>42175</v>
      </c>
      <c r="H92" s="73"/>
      <c r="M92" s="6"/>
      <c r="N92" s="6"/>
      <c r="O92" s="6"/>
      <c r="P92" s="6"/>
      <c r="Q92" s="159"/>
      <c r="R92" s="71"/>
      <c r="S92" s="66"/>
      <c r="T92" s="66"/>
      <c r="U92" s="66"/>
      <c r="V92" s="66"/>
      <c r="W92" s="66"/>
      <c r="X92" s="66"/>
      <c r="Y92" s="164"/>
      <c r="Z92" s="22"/>
      <c r="AB92" s="17"/>
    </row>
    <row r="93" spans="1:28" ht="12.75" customHeight="1" x14ac:dyDescent="0.2">
      <c r="A93" s="110"/>
      <c r="B93" s="110"/>
      <c r="C93" s="129"/>
      <c r="D93" s="109"/>
      <c r="E93" s="130"/>
      <c r="F93" s="108"/>
      <c r="G93" s="130"/>
      <c r="H93" s="73"/>
      <c r="M93" s="6"/>
      <c r="N93" s="6"/>
      <c r="O93" s="6"/>
      <c r="P93" s="6"/>
      <c r="Q93" s="159"/>
      <c r="R93" s="71"/>
      <c r="S93" s="66"/>
      <c r="T93" s="66"/>
      <c r="U93" s="66"/>
      <c r="V93" s="66"/>
      <c r="W93" s="66"/>
      <c r="X93" s="66"/>
      <c r="Y93" s="160"/>
      <c r="Z93" s="23"/>
      <c r="AB93" s="17"/>
    </row>
    <row r="94" spans="1:28" ht="39.75" customHeight="1" x14ac:dyDescent="0.2">
      <c r="A94" s="40"/>
      <c r="B94" s="40"/>
      <c r="C94" s="40"/>
      <c r="D94" s="40"/>
      <c r="E94" s="40"/>
      <c r="F94" s="40"/>
      <c r="G94" s="76"/>
      <c r="H94" s="73"/>
      <c r="M94" s="6"/>
      <c r="N94" s="6"/>
      <c r="O94" s="6"/>
      <c r="P94" s="6"/>
      <c r="Q94" s="159"/>
      <c r="R94" s="71"/>
      <c r="S94" s="67">
        <f>SUM(A94:G94)</f>
        <v>0</v>
      </c>
      <c r="T94" s="67">
        <f>COUNTIF(A94:G94,"0")</f>
        <v>0</v>
      </c>
      <c r="U94" s="68">
        <f ca="1">(IF(B50=1,COUNTIF(A94:G94,"&gt;4"),COUNTIF(A94:G94,"&gt;=4")))</f>
        <v>0</v>
      </c>
      <c r="V94" s="68">
        <f>COUNTIF(A94:G94,"&gt;0")</f>
        <v>0</v>
      </c>
      <c r="W94" s="68">
        <f>T94+V94</f>
        <v>0</v>
      </c>
      <c r="X94" s="66"/>
      <c r="Y94" s="164"/>
      <c r="Z94" s="22"/>
      <c r="AB94" s="17"/>
    </row>
    <row r="95" spans="1:28" ht="20.25" customHeight="1" x14ac:dyDescent="0.2">
      <c r="A95" s="112">
        <f t="shared" ref="A95" ca="1" si="39">B95-1</f>
        <v>42176</v>
      </c>
      <c r="B95" s="112">
        <f t="shared" ref="B95" ca="1" si="40">C95-1</f>
        <v>42177</v>
      </c>
      <c r="C95" s="112">
        <f t="shared" ref="C95" ca="1" si="41">D95-1</f>
        <v>42178</v>
      </c>
      <c r="D95" s="112">
        <f t="shared" ref="D95" ca="1" si="42">E95-1</f>
        <v>42179</v>
      </c>
      <c r="E95" s="112">
        <f t="shared" ref="E95" ca="1" si="43">F95-1</f>
        <v>42180</v>
      </c>
      <c r="F95" s="112">
        <f t="shared" ref="F95" ca="1" si="44">G95-1</f>
        <v>42181</v>
      </c>
      <c r="G95" s="122">
        <f ca="1">A98-1</f>
        <v>42182</v>
      </c>
      <c r="H95" s="73"/>
      <c r="M95" s="6"/>
      <c r="N95" s="6"/>
      <c r="O95" s="6"/>
      <c r="P95" s="6"/>
      <c r="Q95" s="159"/>
      <c r="R95" s="71"/>
      <c r="S95" s="66"/>
      <c r="T95" s="66"/>
      <c r="U95" s="66"/>
      <c r="V95" s="66"/>
      <c r="W95" s="66"/>
      <c r="X95" s="66"/>
      <c r="Y95" s="160"/>
      <c r="Z95" s="23"/>
      <c r="AB95" s="17"/>
    </row>
    <row r="96" spans="1:28" ht="12.75" customHeight="1" x14ac:dyDescent="0.2">
      <c r="A96" s="110"/>
      <c r="B96" s="110"/>
      <c r="C96" s="129"/>
      <c r="D96" s="109"/>
      <c r="E96" s="130"/>
      <c r="F96" s="108"/>
      <c r="G96" s="130"/>
      <c r="H96" s="73"/>
      <c r="M96" s="6"/>
      <c r="N96" s="6"/>
      <c r="O96" s="6"/>
      <c r="P96" s="6"/>
      <c r="Q96" s="159"/>
      <c r="R96" s="71"/>
      <c r="S96" s="66"/>
      <c r="T96" s="66"/>
      <c r="U96" s="66"/>
      <c r="V96" s="66"/>
      <c r="W96" s="66"/>
      <c r="X96" s="66"/>
      <c r="Y96" s="164"/>
      <c r="Z96" s="22"/>
      <c r="AB96" s="17"/>
    </row>
    <row r="97" spans="1:29" ht="39.75" customHeight="1" x14ac:dyDescent="0.2">
      <c r="A97" s="40"/>
      <c r="B97" s="40"/>
      <c r="C97" s="40"/>
      <c r="D97" s="40"/>
      <c r="E97" s="40"/>
      <c r="F97" s="40"/>
      <c r="G97" s="76"/>
      <c r="H97" s="73"/>
      <c r="M97" s="6"/>
      <c r="N97" s="6"/>
      <c r="O97" s="6"/>
      <c r="P97" s="6"/>
      <c r="Q97" s="159"/>
      <c r="R97" s="71"/>
      <c r="S97" s="67">
        <f>SUM(A97:G97)</f>
        <v>0</v>
      </c>
      <c r="T97" s="67">
        <f>COUNTIF(A97:G97,"0")</f>
        <v>0</v>
      </c>
      <c r="U97" s="68">
        <f ca="1">(IF(B53=1,COUNTIF(A97:G97,"&gt;4"),COUNTIF(A97:G97,"&gt;=4")))</f>
        <v>0</v>
      </c>
      <c r="V97" s="68">
        <f>COUNTIF(A97:G97,"&gt;0")</f>
        <v>0</v>
      </c>
      <c r="W97" s="68">
        <f>T97+V97</f>
        <v>0</v>
      </c>
      <c r="X97" s="66"/>
      <c r="Y97" s="160"/>
      <c r="Z97" s="23"/>
      <c r="AB97" s="17"/>
    </row>
    <row r="98" spans="1:29" ht="20.25" customHeight="1" x14ac:dyDescent="0.2">
      <c r="A98" s="112">
        <f t="shared" ref="A98" ca="1" si="45">B98-1</f>
        <v>42183</v>
      </c>
      <c r="B98" s="112">
        <f t="shared" ref="B98" ca="1" si="46">C98-1</f>
        <v>42184</v>
      </c>
      <c r="C98" s="112">
        <f t="shared" ref="C98" ca="1" si="47">D98-1</f>
        <v>42185</v>
      </c>
      <c r="D98" s="112">
        <f t="shared" ref="D98" ca="1" si="48">E98-1</f>
        <v>42186</v>
      </c>
      <c r="E98" s="112">
        <f t="shared" ref="E98" ca="1" si="49">F98-1</f>
        <v>42187</v>
      </c>
      <c r="F98" s="112">
        <f t="shared" ref="F98" ca="1" si="50">G98-1</f>
        <v>42188</v>
      </c>
      <c r="G98" s="122">
        <f ca="1">A101-1</f>
        <v>42189</v>
      </c>
      <c r="H98" s="73"/>
      <c r="M98" s="6"/>
      <c r="N98" s="6"/>
      <c r="O98" s="6"/>
      <c r="P98" s="6"/>
      <c r="Q98" s="159"/>
      <c r="R98" s="71"/>
      <c r="S98" s="66"/>
      <c r="T98" s="66"/>
      <c r="U98" s="66"/>
      <c r="V98" s="66"/>
      <c r="W98" s="66"/>
      <c r="X98" s="66"/>
      <c r="Y98" s="164"/>
      <c r="Z98" s="22"/>
      <c r="AB98" s="17"/>
    </row>
    <row r="99" spans="1:29" ht="12.75" customHeight="1" x14ac:dyDescent="0.2">
      <c r="A99" s="110"/>
      <c r="B99" s="110"/>
      <c r="C99" s="129"/>
      <c r="D99" s="109"/>
      <c r="E99" s="130"/>
      <c r="F99" s="108"/>
      <c r="G99" s="130"/>
      <c r="H99" s="73"/>
      <c r="M99" s="6"/>
      <c r="N99" s="6"/>
      <c r="O99" s="6"/>
      <c r="P99" s="6"/>
      <c r="Q99" s="159"/>
      <c r="R99" s="71"/>
      <c r="S99" s="66"/>
      <c r="T99" s="66"/>
      <c r="U99" s="66"/>
      <c r="V99" s="66"/>
      <c r="W99" s="66"/>
      <c r="X99" s="66"/>
      <c r="Y99" s="160"/>
      <c r="Z99" s="23"/>
      <c r="AB99" s="17"/>
    </row>
    <row r="100" spans="1:29" ht="39.75" customHeight="1" x14ac:dyDescent="0.2">
      <c r="A100" s="40"/>
      <c r="B100" s="40"/>
      <c r="C100" s="40"/>
      <c r="D100" s="40"/>
      <c r="E100" s="40"/>
      <c r="F100" s="40"/>
      <c r="G100" s="76"/>
      <c r="H100" s="73"/>
      <c r="M100" s="6"/>
      <c r="N100" s="6"/>
      <c r="O100" s="6"/>
      <c r="P100" s="6"/>
      <c r="Q100" s="159"/>
      <c r="R100" s="71"/>
      <c r="S100" s="67">
        <f>SUM(A100:G100)</f>
        <v>0</v>
      </c>
      <c r="T100" s="67">
        <f>COUNTIF(A100:G100,"0")</f>
        <v>0</v>
      </c>
      <c r="U100" s="68">
        <f ca="1">(IF(B56=1,COUNTIF(A100:G100,"&gt;4"),COUNTIF(A100:G100,"&gt;=4")))</f>
        <v>0</v>
      </c>
      <c r="V100" s="68">
        <f>COUNTIF(A100:G100,"&gt;0")</f>
        <v>0</v>
      </c>
      <c r="W100" s="68">
        <f>T100+V100</f>
        <v>0</v>
      </c>
      <c r="X100" s="66"/>
      <c r="Y100" s="164"/>
      <c r="Z100" s="22"/>
      <c r="AB100" s="17"/>
    </row>
    <row r="101" spans="1:29" ht="20.25" customHeight="1" x14ac:dyDescent="0.2">
      <c r="A101" s="112">
        <f t="shared" ref="A101" ca="1" si="51">B101-1</f>
        <v>42190</v>
      </c>
      <c r="B101" s="112">
        <f t="shared" ref="B101" ca="1" si="52">C101-1</f>
        <v>42191</v>
      </c>
      <c r="C101" s="112">
        <f t="shared" ref="C101" ca="1" si="53">D101-1</f>
        <v>42192</v>
      </c>
      <c r="D101" s="112">
        <f t="shared" ref="D101" ca="1" si="54">E101-1</f>
        <v>42193</v>
      </c>
      <c r="E101" s="112">
        <f t="shared" ref="E101" ca="1" si="55">F101-1</f>
        <v>42194</v>
      </c>
      <c r="F101" s="112">
        <f t="shared" ref="F101" ca="1" si="56">G101-1</f>
        <v>42195</v>
      </c>
      <c r="G101" s="122">
        <f ca="1">A104-1</f>
        <v>42196</v>
      </c>
      <c r="H101" s="73"/>
      <c r="M101" s="6"/>
      <c r="N101" s="6"/>
      <c r="O101" s="6"/>
      <c r="P101" s="6"/>
      <c r="Q101" s="159"/>
      <c r="R101" s="71"/>
      <c r="S101" s="66"/>
      <c r="T101" s="66"/>
      <c r="U101" s="66"/>
      <c r="V101" s="66"/>
      <c r="W101" s="66"/>
      <c r="X101" s="66"/>
      <c r="Y101" s="160"/>
      <c r="Z101" s="23"/>
      <c r="AB101" s="17"/>
    </row>
    <row r="102" spans="1:29" ht="12.75" customHeight="1" x14ac:dyDescent="0.2">
      <c r="A102" s="110"/>
      <c r="B102" s="110"/>
      <c r="C102" s="129"/>
      <c r="D102" s="109"/>
      <c r="E102" s="130"/>
      <c r="F102" s="108"/>
      <c r="G102" s="130"/>
      <c r="H102" s="73"/>
      <c r="M102" s="6"/>
      <c r="N102" s="6"/>
      <c r="O102" s="6"/>
      <c r="P102" s="6"/>
      <c r="Q102" s="159"/>
      <c r="R102" s="71"/>
      <c r="S102" s="66"/>
      <c r="T102" s="66"/>
      <c r="U102" s="66"/>
      <c r="V102" s="66"/>
      <c r="W102" s="66"/>
      <c r="X102" s="66"/>
      <c r="Y102" s="164"/>
      <c r="Z102" s="22"/>
      <c r="AB102" s="17"/>
    </row>
    <row r="103" spans="1:29" ht="39.75" customHeight="1" x14ac:dyDescent="0.2">
      <c r="A103" s="40"/>
      <c r="B103" s="40"/>
      <c r="C103" s="40"/>
      <c r="D103" s="40"/>
      <c r="E103" s="40"/>
      <c r="F103" s="40"/>
      <c r="G103" s="76"/>
      <c r="H103" s="73"/>
      <c r="M103" s="6"/>
      <c r="N103" s="6"/>
      <c r="O103" s="6"/>
      <c r="P103" s="6"/>
      <c r="Q103" s="159"/>
      <c r="R103" s="71"/>
      <c r="S103" s="67">
        <f>SUM(A103:G103)</f>
        <v>0</v>
      </c>
      <c r="T103" s="67">
        <f>COUNTIF(A103:G103,"0")</f>
        <v>0</v>
      </c>
      <c r="U103" s="68">
        <f ca="1">(IF(B59=1,COUNTIF(A103:G103,"&gt;4"),COUNTIF(A103:G103,"&gt;=4")))</f>
        <v>0</v>
      </c>
      <c r="V103" s="68">
        <f>COUNTIF(A103:G103,"&gt;0")</f>
        <v>0</v>
      </c>
      <c r="W103" s="68">
        <f>T103+V103</f>
        <v>0</v>
      </c>
      <c r="X103" s="66"/>
      <c r="Y103" s="160"/>
      <c r="Z103" s="23"/>
      <c r="AB103" s="17"/>
    </row>
    <row r="104" spans="1:29" ht="20.25" customHeight="1" x14ac:dyDescent="0.2">
      <c r="A104" s="112">
        <f t="shared" ref="A104" ca="1" si="57">B104-1</f>
        <v>42197</v>
      </c>
      <c r="B104" s="112">
        <f t="shared" ref="B104" ca="1" si="58">C104-1</f>
        <v>42198</v>
      </c>
      <c r="C104" s="112">
        <f t="shared" ref="C104" ca="1" si="59">D104-1</f>
        <v>42199</v>
      </c>
      <c r="D104" s="112">
        <f t="shared" ref="D104" ca="1" si="60">E104-1</f>
        <v>42200</v>
      </c>
      <c r="E104" s="112">
        <f t="shared" ref="E104" ca="1" si="61">F104-1</f>
        <v>42201</v>
      </c>
      <c r="F104" s="112">
        <f t="shared" ref="F104" ca="1" si="62">G104-1</f>
        <v>42202</v>
      </c>
      <c r="G104" s="122">
        <f ca="1">A107-1</f>
        <v>42203</v>
      </c>
      <c r="H104" s="73"/>
      <c r="M104" s="6"/>
      <c r="N104" s="6"/>
      <c r="O104" s="6"/>
      <c r="P104" s="6"/>
      <c r="Q104" s="159"/>
      <c r="R104" s="71"/>
      <c r="S104" s="66"/>
      <c r="T104" s="66"/>
      <c r="U104" s="66"/>
      <c r="V104" s="66"/>
      <c r="W104" s="66"/>
      <c r="X104" s="66"/>
      <c r="Y104" s="164"/>
      <c r="Z104" s="22"/>
      <c r="AB104" s="17"/>
    </row>
    <row r="105" spans="1:29" ht="12.75" customHeight="1" x14ac:dyDescent="0.2">
      <c r="A105" s="110"/>
      <c r="B105" s="110"/>
      <c r="C105" s="129"/>
      <c r="D105" s="109"/>
      <c r="E105" s="130"/>
      <c r="F105" s="108"/>
      <c r="G105" s="130"/>
      <c r="H105" s="73"/>
      <c r="M105" s="6"/>
      <c r="N105" s="6"/>
      <c r="O105" s="6"/>
      <c r="P105" s="6"/>
      <c r="Q105" s="159"/>
      <c r="R105" s="71"/>
      <c r="S105" s="66"/>
      <c r="T105" s="66"/>
      <c r="U105" s="66"/>
      <c r="V105" s="66"/>
      <c r="W105" s="66"/>
      <c r="X105" s="66"/>
      <c r="Y105" s="160"/>
      <c r="Z105" s="23"/>
      <c r="AB105" s="17"/>
    </row>
    <row r="106" spans="1:29" ht="39.75" customHeight="1" x14ac:dyDescent="0.2">
      <c r="A106" s="40"/>
      <c r="B106" s="40"/>
      <c r="C106" s="40"/>
      <c r="D106" s="40"/>
      <c r="E106" s="40"/>
      <c r="F106" s="40"/>
      <c r="G106" s="76"/>
      <c r="H106" s="73"/>
      <c r="M106" s="6"/>
      <c r="N106" s="6"/>
      <c r="O106" s="6"/>
      <c r="P106" s="6"/>
      <c r="Q106" s="159"/>
      <c r="R106" s="71"/>
      <c r="S106" s="67">
        <f>SUM(A106:G106)</f>
        <v>0</v>
      </c>
      <c r="T106" s="67">
        <f>COUNTIF(A106:G106,"0")</f>
        <v>0</v>
      </c>
      <c r="U106" s="68">
        <f ca="1">(IF(B62=1,COUNTIF(A106:G106,"&gt;4"),COUNTIF(A106:G106,"&gt;=4")))</f>
        <v>0</v>
      </c>
      <c r="V106" s="68">
        <f>COUNTIF(A106:G106,"&gt;0")</f>
        <v>0</v>
      </c>
      <c r="W106" s="68">
        <f>T106+V106</f>
        <v>0</v>
      </c>
      <c r="X106" s="66"/>
      <c r="Y106" s="164"/>
      <c r="Z106" s="22"/>
      <c r="AB106" s="17"/>
    </row>
    <row r="107" spans="1:29" ht="20.25" customHeight="1" x14ac:dyDescent="0.2">
      <c r="A107" s="112">
        <f t="shared" ref="A107" ca="1" si="63">B107-1</f>
        <v>42204</v>
      </c>
      <c r="B107" s="112">
        <f t="shared" ref="B107" ca="1" si="64">C107-1</f>
        <v>42205</v>
      </c>
      <c r="C107" s="112">
        <f t="shared" ref="C107" ca="1" si="65">D107-1</f>
        <v>42206</v>
      </c>
      <c r="D107" s="112">
        <f t="shared" ref="D107" ca="1" si="66">E107-1</f>
        <v>42207</v>
      </c>
      <c r="E107" s="112">
        <f t="shared" ref="E107" ca="1" si="67">F107-1</f>
        <v>42208</v>
      </c>
      <c r="F107" s="112">
        <f t="shared" ref="F107" ca="1" si="68">G107-1</f>
        <v>42209</v>
      </c>
      <c r="G107" s="122">
        <f ca="1">A110-1</f>
        <v>42210</v>
      </c>
      <c r="H107" s="73"/>
      <c r="M107" s="6"/>
      <c r="N107" s="6"/>
      <c r="O107" s="6"/>
      <c r="P107" s="6"/>
      <c r="Q107" s="159"/>
      <c r="R107" s="71"/>
      <c r="S107" s="66"/>
      <c r="T107" s="66"/>
      <c r="U107" s="66"/>
      <c r="V107" s="66"/>
      <c r="W107" s="66"/>
      <c r="X107" s="66"/>
      <c r="Y107" s="160"/>
      <c r="Z107" s="23"/>
      <c r="AB107" s="17"/>
    </row>
    <row r="108" spans="1:29" ht="12.75" customHeight="1" x14ac:dyDescent="0.2">
      <c r="A108" s="110"/>
      <c r="B108" s="110"/>
      <c r="C108" s="129"/>
      <c r="D108" s="109"/>
      <c r="E108" s="130"/>
      <c r="F108" s="108"/>
      <c r="G108" s="130"/>
      <c r="H108" s="73"/>
      <c r="M108" s="6"/>
      <c r="N108" s="6"/>
      <c r="O108" s="6"/>
      <c r="P108" s="6"/>
      <c r="Q108" s="159"/>
      <c r="R108" s="71"/>
      <c r="S108" s="169"/>
      <c r="T108" s="169"/>
      <c r="U108" s="169"/>
      <c r="V108" s="169"/>
      <c r="W108" s="169"/>
      <c r="X108" s="171"/>
      <c r="Y108" s="164"/>
      <c r="Z108" s="22"/>
      <c r="AB108" s="17"/>
      <c r="AC108" s="31" t="s">
        <v>41</v>
      </c>
    </row>
    <row r="109" spans="1:29" ht="39.75" customHeight="1" x14ac:dyDescent="0.2">
      <c r="A109" s="40"/>
      <c r="B109" s="40"/>
      <c r="C109" s="40"/>
      <c r="D109" s="40"/>
      <c r="E109" s="40"/>
      <c r="F109" s="40"/>
      <c r="G109" s="76"/>
      <c r="H109" s="73"/>
      <c r="M109" s="6"/>
      <c r="N109" s="6"/>
      <c r="O109" s="6"/>
      <c r="P109" s="6"/>
      <c r="Q109" s="6"/>
      <c r="R109" s="66"/>
      <c r="S109" s="67">
        <f>SUM(A109:G109)</f>
        <v>0</v>
      </c>
      <c r="T109" s="67">
        <f>COUNTIF(A109:G109,"0")</f>
        <v>0</v>
      </c>
      <c r="U109" s="68">
        <f ca="1">(IF(B65=1,COUNTIF(A109:G109,"&gt;4"),COUNTIF(A109:G109,"&gt;=4")))</f>
        <v>0</v>
      </c>
      <c r="V109" s="68">
        <f>COUNTIF(A109:G109,"&gt;0")</f>
        <v>0</v>
      </c>
      <c r="W109" s="68">
        <f>T109+V109</f>
        <v>0</v>
      </c>
      <c r="X109" s="66"/>
      <c r="Y109" s="6"/>
    </row>
    <row r="110" spans="1:29" ht="20.25" customHeight="1" x14ac:dyDescent="0.2">
      <c r="A110" s="112">
        <f t="shared" ref="A110" ca="1" si="69">B110-1</f>
        <v>42211</v>
      </c>
      <c r="B110" s="112">
        <f t="shared" ref="B110" ca="1" si="70">C110-1</f>
        <v>42212</v>
      </c>
      <c r="C110" s="112">
        <f t="shared" ref="C110" ca="1" si="71">D110-1</f>
        <v>42213</v>
      </c>
      <c r="D110" s="112">
        <f t="shared" ref="D110" ca="1" si="72">E110-1</f>
        <v>42214</v>
      </c>
      <c r="E110" s="112">
        <f t="shared" ref="E110" ca="1" si="73">F110-1</f>
        <v>42215</v>
      </c>
      <c r="F110" s="112">
        <f t="shared" ref="F110" ca="1" si="74">G110-1</f>
        <v>42216</v>
      </c>
      <c r="G110" s="122">
        <f ca="1">A113-1</f>
        <v>42217</v>
      </c>
      <c r="H110" s="73"/>
      <c r="M110" s="6"/>
      <c r="N110" s="6"/>
      <c r="O110" s="6"/>
      <c r="P110" s="6"/>
      <c r="Q110" s="6"/>
      <c r="R110" s="66"/>
      <c r="S110" s="66"/>
      <c r="T110" s="66"/>
      <c r="U110" s="66"/>
      <c r="V110" s="66"/>
      <c r="W110" s="66"/>
      <c r="X110" s="66"/>
      <c r="Y110" s="6"/>
    </row>
    <row r="111" spans="1:29" ht="12.75" customHeight="1" x14ac:dyDescent="0.2">
      <c r="A111" s="110"/>
      <c r="B111" s="110"/>
      <c r="C111" s="129"/>
      <c r="D111" s="109"/>
      <c r="E111" s="130"/>
      <c r="F111" s="108"/>
      <c r="G111" s="130"/>
      <c r="H111" s="73"/>
      <c r="M111" s="6"/>
      <c r="N111" s="6"/>
      <c r="O111" s="6"/>
      <c r="P111" s="6"/>
      <c r="Q111" s="6"/>
      <c r="R111" s="66"/>
      <c r="S111" s="66"/>
      <c r="T111" s="66"/>
      <c r="U111" s="66"/>
      <c r="V111" s="66"/>
      <c r="W111" s="66"/>
      <c r="X111" s="66"/>
      <c r="Y111" s="6"/>
    </row>
    <row r="112" spans="1:29" ht="39.75" customHeight="1" x14ac:dyDescent="0.2">
      <c r="A112" s="40"/>
      <c r="B112" s="40"/>
      <c r="C112" s="40"/>
      <c r="D112" s="40"/>
      <c r="E112" s="40"/>
      <c r="F112" s="40"/>
      <c r="G112" s="76"/>
      <c r="H112" s="73"/>
      <c r="M112" s="6"/>
      <c r="N112" s="6"/>
      <c r="O112" s="6"/>
      <c r="P112" s="6"/>
      <c r="Q112" s="6"/>
      <c r="R112" s="66"/>
      <c r="S112" s="67">
        <f>SUM(A112:G112)</f>
        <v>0</v>
      </c>
      <c r="T112" s="67">
        <f>COUNTIF(A112:G112,"0")</f>
        <v>0</v>
      </c>
      <c r="U112" s="68">
        <f ca="1">(IF(B68=1,COUNTIF(A112:G112,"&gt;4"),COUNTIF(A112:G112,"&gt;=4")))</f>
        <v>0</v>
      </c>
      <c r="V112" s="68">
        <f>COUNTIF(A112:G112,"&gt;0")</f>
        <v>0</v>
      </c>
      <c r="W112" s="68">
        <f>T112+V112</f>
        <v>0</v>
      </c>
      <c r="X112" s="66"/>
      <c r="Y112" s="6"/>
    </row>
    <row r="113" spans="1:25" ht="20.25" customHeight="1" x14ac:dyDescent="0.2">
      <c r="A113" s="112">
        <f t="shared" ref="A113" ca="1" si="75">B113-1</f>
        <v>42218</v>
      </c>
      <c r="B113" s="112">
        <f t="shared" ref="B113" ca="1" si="76">C113-1</f>
        <v>42219</v>
      </c>
      <c r="C113" s="112">
        <f t="shared" ref="C113" ca="1" si="77">D113-1</f>
        <v>42220</v>
      </c>
      <c r="D113" s="112">
        <f t="shared" ref="D113" ca="1" si="78">E113-1</f>
        <v>42221</v>
      </c>
      <c r="E113" s="112">
        <f t="shared" ref="E113" ca="1" si="79">F113-1</f>
        <v>42222</v>
      </c>
      <c r="F113" s="112">
        <f t="shared" ref="F113" ca="1" si="80">G113-1</f>
        <v>42223</v>
      </c>
      <c r="G113" s="122">
        <f ca="1">A116-1</f>
        <v>42224</v>
      </c>
      <c r="H113" s="73"/>
      <c r="M113" s="6"/>
      <c r="N113" s="6"/>
      <c r="O113" s="6"/>
      <c r="P113" s="6"/>
      <c r="Q113" s="6"/>
      <c r="R113" s="66"/>
      <c r="S113" s="66"/>
      <c r="T113" s="66"/>
      <c r="U113" s="66"/>
      <c r="V113" s="66"/>
      <c r="W113" s="66"/>
      <c r="X113" s="66"/>
      <c r="Y113" s="6"/>
    </row>
    <row r="114" spans="1:25" ht="12.75" customHeight="1" x14ac:dyDescent="0.2">
      <c r="A114" s="110"/>
      <c r="B114" s="110"/>
      <c r="C114" s="129"/>
      <c r="D114" s="109"/>
      <c r="E114" s="130"/>
      <c r="F114" s="108"/>
      <c r="G114" s="130"/>
      <c r="H114" s="73"/>
      <c r="M114" s="6"/>
      <c r="N114" s="6"/>
      <c r="O114" s="6"/>
      <c r="P114" s="6"/>
      <c r="Q114" s="6"/>
      <c r="R114" s="66"/>
      <c r="S114" s="66"/>
      <c r="T114" s="66"/>
      <c r="U114" s="66"/>
      <c r="V114" s="66"/>
      <c r="W114" s="66"/>
      <c r="X114" s="66"/>
      <c r="Y114" s="6"/>
    </row>
    <row r="115" spans="1:25" ht="39.75" customHeight="1" x14ac:dyDescent="0.2">
      <c r="A115" s="40"/>
      <c r="B115" s="40"/>
      <c r="C115" s="40"/>
      <c r="D115" s="40"/>
      <c r="E115" s="40"/>
      <c r="F115" s="40"/>
      <c r="G115" s="76"/>
      <c r="H115" s="73"/>
      <c r="M115" s="6"/>
      <c r="N115" s="6"/>
      <c r="O115" s="6"/>
      <c r="P115" s="6"/>
      <c r="Q115" s="6"/>
      <c r="R115" s="66"/>
      <c r="S115" s="67">
        <f>SUM(A115:G115)</f>
        <v>0</v>
      </c>
      <c r="T115" s="67">
        <f>COUNTIF(A115:G115,"0")</f>
        <v>0</v>
      </c>
      <c r="U115" s="68">
        <f ca="1">(IF(B71=1,COUNTIF(A115:G115,"&gt;4"),COUNTIF(A115:G115,"&gt;=4")))</f>
        <v>0</v>
      </c>
      <c r="V115" s="68">
        <f>COUNTIF(A115:G115,"&gt;0")</f>
        <v>0</v>
      </c>
      <c r="W115" s="68">
        <f>T115+V115</f>
        <v>0</v>
      </c>
      <c r="X115" s="66"/>
      <c r="Y115" s="6"/>
    </row>
    <row r="116" spans="1:25" ht="20.25" customHeight="1" x14ac:dyDescent="0.2">
      <c r="A116" s="112">
        <f t="shared" ref="A116" ca="1" si="81">B116-1</f>
        <v>42225</v>
      </c>
      <c r="B116" s="112">
        <f t="shared" ref="B116" ca="1" si="82">C116-1</f>
        <v>42226</v>
      </c>
      <c r="C116" s="112">
        <f t="shared" ref="C116" ca="1" si="83">D116-1</f>
        <v>42227</v>
      </c>
      <c r="D116" s="112">
        <f t="shared" ref="D116" ca="1" si="84">E116-1</f>
        <v>42228</v>
      </c>
      <c r="E116" s="112">
        <f t="shared" ref="E116" ca="1" si="85">F116-1</f>
        <v>42229</v>
      </c>
      <c r="F116" s="112">
        <f t="shared" ref="F116" ca="1" si="86">G116-1</f>
        <v>42230</v>
      </c>
      <c r="G116" s="122">
        <f ca="1">A119-1</f>
        <v>42231</v>
      </c>
      <c r="H116" s="73"/>
      <c r="M116" s="6"/>
      <c r="N116" s="6"/>
      <c r="O116" s="6"/>
      <c r="P116" s="6"/>
      <c r="Q116" s="6"/>
      <c r="R116" s="66"/>
      <c r="S116" s="66"/>
      <c r="T116" s="66"/>
      <c r="U116" s="66"/>
      <c r="V116" s="66"/>
      <c r="W116" s="66"/>
      <c r="X116" s="66"/>
      <c r="Y116" s="6"/>
    </row>
    <row r="117" spans="1:25" ht="12.75" customHeight="1" x14ac:dyDescent="0.2">
      <c r="A117" s="110"/>
      <c r="B117" s="110"/>
      <c r="C117" s="129"/>
      <c r="D117" s="109"/>
      <c r="E117" s="130"/>
      <c r="F117" s="108"/>
      <c r="G117" s="130"/>
      <c r="H117" s="73"/>
      <c r="M117" s="6"/>
      <c r="N117" s="6"/>
      <c r="O117" s="6"/>
      <c r="P117" s="6"/>
      <c r="Q117" s="6"/>
      <c r="R117" s="66"/>
      <c r="S117" s="66"/>
      <c r="T117" s="66"/>
      <c r="U117" s="66"/>
      <c r="V117" s="66"/>
      <c r="W117" s="66"/>
      <c r="X117" s="66"/>
      <c r="Y117" s="6"/>
    </row>
    <row r="118" spans="1:25" ht="39.75" customHeight="1" x14ac:dyDescent="0.2">
      <c r="A118" s="40"/>
      <c r="B118" s="40"/>
      <c r="C118" s="40"/>
      <c r="D118" s="40"/>
      <c r="E118" s="40"/>
      <c r="F118" s="40"/>
      <c r="G118" s="76"/>
      <c r="H118" s="73"/>
      <c r="M118" s="6"/>
      <c r="N118" s="6"/>
      <c r="O118" s="6"/>
      <c r="P118" s="6"/>
      <c r="Q118" s="6"/>
      <c r="R118" s="66"/>
      <c r="S118" s="67">
        <f>SUM(A118:G118)</f>
        <v>0</v>
      </c>
      <c r="T118" s="67">
        <f>COUNTIF(A118:G118,"0")</f>
        <v>0</v>
      </c>
      <c r="U118" s="68">
        <f ca="1">(IF(B74=1,COUNTIF(A118:G118,"&gt;4"),COUNTIF(A118:G118,"&gt;=4")))</f>
        <v>0</v>
      </c>
      <c r="V118" s="68">
        <f>COUNTIF(A118:G118,"&gt;0")</f>
        <v>0</v>
      </c>
      <c r="W118" s="68">
        <f>T118+V118</f>
        <v>0</v>
      </c>
      <c r="X118" s="66"/>
      <c r="Y118" s="6"/>
    </row>
    <row r="119" spans="1:25" ht="20.25" customHeight="1" x14ac:dyDescent="0.2">
      <c r="A119" s="112">
        <f t="shared" ref="A119" ca="1" si="87">B119-1</f>
        <v>42232</v>
      </c>
      <c r="B119" s="112">
        <f t="shared" ref="B119" ca="1" si="88">C119-1</f>
        <v>42233</v>
      </c>
      <c r="C119" s="112">
        <f t="shared" ref="C119" ca="1" si="89">D119-1</f>
        <v>42234</v>
      </c>
      <c r="D119" s="112">
        <f t="shared" ref="D119" ca="1" si="90">E119-1</f>
        <v>42235</v>
      </c>
      <c r="E119" s="112">
        <f t="shared" ref="E119" ca="1" si="91">F119-1</f>
        <v>42236</v>
      </c>
      <c r="F119" s="112">
        <f t="shared" ref="F119" ca="1" si="92">G119-1</f>
        <v>42237</v>
      </c>
      <c r="G119" s="122">
        <f ca="1">A122-1</f>
        <v>42238</v>
      </c>
      <c r="H119" s="73"/>
      <c r="M119" s="6"/>
      <c r="N119" s="6"/>
      <c r="O119" s="6"/>
      <c r="P119" s="6"/>
      <c r="Q119" s="6"/>
      <c r="R119" s="66"/>
      <c r="S119" s="66"/>
      <c r="T119" s="66"/>
      <c r="U119" s="66"/>
      <c r="V119" s="66"/>
      <c r="W119" s="66"/>
      <c r="X119" s="66"/>
      <c r="Y119" s="6"/>
    </row>
    <row r="120" spans="1:25" ht="12.75" customHeight="1" x14ac:dyDescent="0.2">
      <c r="A120" s="110"/>
      <c r="B120" s="110"/>
      <c r="C120" s="129"/>
      <c r="D120" s="109"/>
      <c r="E120" s="130"/>
      <c r="F120" s="108"/>
      <c r="G120" s="130"/>
      <c r="H120" s="73"/>
      <c r="M120" s="6"/>
      <c r="N120" s="6"/>
      <c r="O120" s="6"/>
      <c r="P120" s="6"/>
      <c r="Q120" s="6"/>
      <c r="R120" s="66"/>
      <c r="S120" s="66"/>
      <c r="T120" s="66"/>
      <c r="U120" s="66"/>
      <c r="V120" s="66"/>
      <c r="W120" s="66"/>
      <c r="X120" s="66"/>
      <c r="Y120" s="6"/>
    </row>
    <row r="121" spans="1:25" ht="39.75" customHeight="1" x14ac:dyDescent="0.2">
      <c r="A121" s="40"/>
      <c r="B121" s="40"/>
      <c r="C121" s="40"/>
      <c r="D121" s="40"/>
      <c r="E121" s="40"/>
      <c r="F121" s="40"/>
      <c r="G121" s="76"/>
      <c r="H121" s="73"/>
      <c r="M121" s="6"/>
      <c r="N121" s="6"/>
      <c r="O121" s="6"/>
      <c r="P121" s="6"/>
      <c r="Q121" s="6"/>
      <c r="R121" s="66"/>
      <c r="S121" s="67">
        <f>SUM(A121:G121)</f>
        <v>0</v>
      </c>
      <c r="T121" s="67">
        <f>COUNTIF(A121:G121,"0")</f>
        <v>0</v>
      </c>
      <c r="U121" s="68">
        <f ca="1">(IF(B77=1,COUNTIF(A121:G121,"&gt;4"),COUNTIF(A121:G121,"&gt;=4")))</f>
        <v>0</v>
      </c>
      <c r="V121" s="68">
        <f>COUNTIF(A121:G121,"&gt;0")</f>
        <v>0</v>
      </c>
      <c r="W121" s="68">
        <f>T121+V121</f>
        <v>0</v>
      </c>
      <c r="X121" s="66"/>
      <c r="Y121" s="6"/>
    </row>
    <row r="122" spans="1:25" ht="20.25" customHeight="1" x14ac:dyDescent="0.2">
      <c r="A122" s="112">
        <f t="shared" ref="A122" ca="1" si="93">B122-1</f>
        <v>42239</v>
      </c>
      <c r="B122" s="112">
        <f t="shared" ref="B122" ca="1" si="94">C122-1</f>
        <v>42240</v>
      </c>
      <c r="C122" s="112">
        <f t="shared" ref="C122" ca="1" si="95">D122-1</f>
        <v>42241</v>
      </c>
      <c r="D122" s="112">
        <f t="shared" ref="D122" ca="1" si="96">E122-1</f>
        <v>42242</v>
      </c>
      <c r="E122" s="112">
        <f t="shared" ref="E122" ca="1" si="97">F122-1</f>
        <v>42243</v>
      </c>
      <c r="F122" s="112">
        <f t="shared" ref="F122" ca="1" si="98">G122-1</f>
        <v>42244</v>
      </c>
      <c r="G122" s="122">
        <f ca="1">A125-1</f>
        <v>42245</v>
      </c>
      <c r="H122" s="73"/>
      <c r="M122" s="6"/>
      <c r="N122" s="6"/>
      <c r="O122" s="6"/>
      <c r="P122" s="6"/>
      <c r="Q122" s="6"/>
      <c r="R122" s="66"/>
      <c r="S122" s="66"/>
      <c r="T122" s="66"/>
      <c r="U122" s="66"/>
      <c r="V122" s="66"/>
      <c r="W122" s="66"/>
      <c r="X122" s="66"/>
      <c r="Y122" s="6"/>
    </row>
    <row r="123" spans="1:25" ht="12.75" customHeight="1" x14ac:dyDescent="0.2">
      <c r="A123" s="110"/>
      <c r="B123" s="110"/>
      <c r="C123" s="129"/>
      <c r="D123" s="109"/>
      <c r="E123" s="130"/>
      <c r="F123" s="108"/>
      <c r="G123" s="130"/>
      <c r="H123" s="73"/>
      <c r="M123" s="6"/>
      <c r="N123" s="6"/>
      <c r="O123" s="6"/>
      <c r="P123" s="6"/>
      <c r="Q123" s="6"/>
      <c r="R123" s="66"/>
      <c r="S123" s="66"/>
      <c r="T123" s="66"/>
      <c r="U123" s="66"/>
      <c r="V123" s="66"/>
      <c r="W123" s="66"/>
      <c r="X123" s="66"/>
      <c r="Y123" s="6"/>
    </row>
    <row r="124" spans="1:25" ht="39.75" customHeight="1" x14ac:dyDescent="0.2">
      <c r="A124" s="40"/>
      <c r="B124" s="40"/>
      <c r="C124" s="40"/>
      <c r="D124" s="40"/>
      <c r="E124" s="40"/>
      <c r="F124" s="40"/>
      <c r="G124" s="76"/>
      <c r="H124" s="73"/>
      <c r="M124" s="6"/>
      <c r="N124" s="6"/>
      <c r="O124" s="6"/>
      <c r="P124" s="6"/>
      <c r="Q124" s="6"/>
      <c r="R124" s="66"/>
      <c r="S124" s="67">
        <f>SUM(A124:G124)</f>
        <v>0</v>
      </c>
      <c r="T124" s="67">
        <f>COUNTIF(A124:G124,"0")</f>
        <v>0</v>
      </c>
      <c r="U124" s="68">
        <f ca="1">(IF(B80=1,COUNTIF(A124:G124,"&gt;4"),COUNTIF(A124:G124,"&gt;=4")))</f>
        <v>0</v>
      </c>
      <c r="V124" s="68">
        <f>COUNTIF(A124:G124,"&gt;0")</f>
        <v>0</v>
      </c>
      <c r="W124" s="68">
        <f>T124+V124</f>
        <v>0</v>
      </c>
      <c r="X124" s="66"/>
      <c r="Y124" s="6"/>
    </row>
    <row r="125" spans="1:25" ht="20.25" customHeight="1" x14ac:dyDescent="0.2">
      <c r="A125" s="112">
        <f t="shared" ref="A125" ca="1" si="99">B125-1</f>
        <v>42246</v>
      </c>
      <c r="B125" s="112">
        <f t="shared" ref="B125" ca="1" si="100">C125-1</f>
        <v>42247</v>
      </c>
      <c r="C125" s="112">
        <f t="shared" ref="C125" ca="1" si="101">D125-1</f>
        <v>42248</v>
      </c>
      <c r="D125" s="112">
        <f t="shared" ref="D125" ca="1" si="102">E125-1</f>
        <v>42249</v>
      </c>
      <c r="E125" s="112">
        <f t="shared" ref="E125" ca="1" si="103">F125-1</f>
        <v>42250</v>
      </c>
      <c r="F125" s="112">
        <f t="shared" ref="F125" ca="1" si="104">G125-1</f>
        <v>42251</v>
      </c>
      <c r="G125" s="122">
        <f ca="1">A128-1</f>
        <v>42252</v>
      </c>
      <c r="H125" s="73"/>
      <c r="M125" s="6"/>
      <c r="N125" s="6"/>
      <c r="O125" s="6"/>
      <c r="P125" s="6"/>
      <c r="Q125" s="6"/>
      <c r="R125" s="66"/>
      <c r="S125" s="66"/>
      <c r="T125" s="66"/>
      <c r="U125" s="66"/>
      <c r="V125" s="66"/>
      <c r="W125" s="66"/>
      <c r="X125" s="66"/>
      <c r="Y125" s="6"/>
    </row>
    <row r="126" spans="1:25" ht="12.75" customHeight="1" x14ac:dyDescent="0.2">
      <c r="A126" s="110"/>
      <c r="B126" s="110"/>
      <c r="C126" s="129"/>
      <c r="D126" s="109"/>
      <c r="E126" s="130"/>
      <c r="F126" s="108"/>
      <c r="G126" s="130"/>
      <c r="H126" s="73"/>
      <c r="M126" s="6"/>
      <c r="N126" s="6"/>
      <c r="O126" s="6"/>
      <c r="P126" s="6"/>
      <c r="Q126" s="6"/>
      <c r="R126" s="66"/>
      <c r="S126" s="66"/>
      <c r="T126" s="66"/>
      <c r="U126" s="66"/>
      <c r="V126" s="66"/>
      <c r="W126" s="66"/>
      <c r="X126" s="66"/>
      <c r="Y126" s="6"/>
    </row>
    <row r="127" spans="1:25" ht="39.75" customHeight="1" x14ac:dyDescent="0.2">
      <c r="A127" s="40"/>
      <c r="B127" s="40"/>
      <c r="C127" s="40"/>
      <c r="D127" s="40"/>
      <c r="E127" s="40"/>
      <c r="F127" s="40"/>
      <c r="G127" s="76"/>
      <c r="H127" s="73"/>
      <c r="M127" s="6"/>
      <c r="N127" s="6"/>
      <c r="O127" s="6"/>
      <c r="P127" s="6"/>
      <c r="Q127" s="6"/>
      <c r="R127" s="66"/>
      <c r="S127" s="67">
        <f>SUM(A127:G127)</f>
        <v>0</v>
      </c>
      <c r="T127" s="67">
        <f>COUNTIF(A127:G127,"0")</f>
        <v>0</v>
      </c>
      <c r="U127" s="68">
        <f ca="1">(IF(B83=1,COUNTIF(A127:G127,"&gt;4"),COUNTIF(A127:G127,"&gt;=4")))</f>
        <v>0</v>
      </c>
      <c r="V127" s="68">
        <f>COUNTIF(A127:G127,"&gt;0")</f>
        <v>0</v>
      </c>
      <c r="W127" s="68">
        <f>T127+V127</f>
        <v>0</v>
      </c>
      <c r="X127" s="66"/>
      <c r="Y127" s="6"/>
    </row>
    <row r="128" spans="1:25" ht="20.25" customHeight="1" x14ac:dyDescent="0.2">
      <c r="A128" s="112">
        <f t="shared" ref="A128" ca="1" si="105">B128-1</f>
        <v>42253</v>
      </c>
      <c r="B128" s="112">
        <f t="shared" ref="B128" ca="1" si="106">C128-1</f>
        <v>42254</v>
      </c>
      <c r="C128" s="112">
        <f t="shared" ref="C128" ca="1" si="107">D128-1</f>
        <v>42255</v>
      </c>
      <c r="D128" s="112">
        <f t="shared" ref="D128" ca="1" si="108">E128-1</f>
        <v>42256</v>
      </c>
      <c r="E128" s="112">
        <f t="shared" ref="E128" ca="1" si="109">F128-1</f>
        <v>42257</v>
      </c>
      <c r="F128" s="112">
        <f t="shared" ref="F128" ca="1" si="110">G128-1</f>
        <v>42258</v>
      </c>
      <c r="G128" s="122">
        <f ca="1">A131-1</f>
        <v>42259</v>
      </c>
      <c r="H128" s="73"/>
      <c r="M128" s="6"/>
      <c r="N128" s="6"/>
      <c r="O128" s="6"/>
      <c r="P128" s="6"/>
      <c r="Q128" s="6"/>
      <c r="R128" s="66"/>
      <c r="S128" s="66"/>
      <c r="T128" s="66"/>
      <c r="U128" s="66"/>
      <c r="V128" s="66"/>
      <c r="W128" s="66"/>
      <c r="X128" s="66"/>
      <c r="Y128" s="6"/>
    </row>
    <row r="129" spans="1:25" ht="12.75" customHeight="1" x14ac:dyDescent="0.2">
      <c r="A129" s="110"/>
      <c r="B129" s="110"/>
      <c r="C129" s="129"/>
      <c r="D129" s="109"/>
      <c r="E129" s="130"/>
      <c r="F129" s="108"/>
      <c r="G129" s="130"/>
      <c r="H129" s="73"/>
      <c r="M129" s="6"/>
      <c r="N129" s="6"/>
      <c r="O129" s="6"/>
      <c r="P129" s="6"/>
      <c r="Q129" s="6"/>
      <c r="R129" s="66"/>
      <c r="S129" s="66"/>
      <c r="T129" s="66"/>
      <c r="U129" s="66"/>
      <c r="V129" s="66"/>
      <c r="W129" s="66"/>
      <c r="X129" s="66"/>
      <c r="Y129" s="6"/>
    </row>
    <row r="130" spans="1:25" ht="39.75" customHeight="1" x14ac:dyDescent="0.2">
      <c r="A130" s="40"/>
      <c r="B130" s="40"/>
      <c r="C130" s="40"/>
      <c r="D130" s="40"/>
      <c r="E130" s="40"/>
      <c r="F130" s="40"/>
      <c r="G130" s="76"/>
      <c r="H130" s="73"/>
      <c r="M130" s="6"/>
      <c r="N130" s="6"/>
      <c r="O130" s="6"/>
      <c r="P130" s="6"/>
      <c r="Q130" s="6"/>
      <c r="R130" s="66"/>
      <c r="S130" s="67">
        <f>SUM(A130:G130)</f>
        <v>0</v>
      </c>
      <c r="T130" s="67">
        <f>COUNTIF(A130:G130,"0")</f>
        <v>0</v>
      </c>
      <c r="U130" s="68">
        <f ca="1">(IF(B86=1,COUNTIF(A130:G130,"&gt;4"),COUNTIF(A130:G130,"&gt;=4")))</f>
        <v>0</v>
      </c>
      <c r="V130" s="68">
        <f>COUNTIF(A130:G130,"&gt;0")</f>
        <v>0</v>
      </c>
      <c r="W130" s="68">
        <f>T130+V130</f>
        <v>0</v>
      </c>
      <c r="X130" s="66"/>
      <c r="Y130" s="6"/>
    </row>
    <row r="131" spans="1:25" ht="20.25" customHeight="1" x14ac:dyDescent="0.2">
      <c r="A131" s="112">
        <f t="shared" ref="A131" ca="1" si="111">B131-1</f>
        <v>42260</v>
      </c>
      <c r="B131" s="112">
        <f t="shared" ref="B131" ca="1" si="112">C131-1</f>
        <v>42261</v>
      </c>
      <c r="C131" s="112">
        <f t="shared" ref="C131" ca="1" si="113">D131-1</f>
        <v>42262</v>
      </c>
      <c r="D131" s="112">
        <f t="shared" ref="D131" ca="1" si="114">E131-1</f>
        <v>42263</v>
      </c>
      <c r="E131" s="112">
        <f t="shared" ref="E131" ca="1" si="115">F131-1</f>
        <v>42264</v>
      </c>
      <c r="F131" s="112">
        <f t="shared" ref="F131" ca="1" si="116">G131-1</f>
        <v>42265</v>
      </c>
      <c r="G131" s="122">
        <f ca="1">A134-1</f>
        <v>42266</v>
      </c>
      <c r="H131" s="73"/>
      <c r="M131" s="6"/>
      <c r="N131" s="6"/>
      <c r="O131" s="6"/>
      <c r="P131" s="6"/>
      <c r="Q131" s="6"/>
      <c r="R131" s="66"/>
      <c r="S131" s="66"/>
      <c r="T131" s="66"/>
      <c r="U131" s="66"/>
      <c r="V131" s="66"/>
      <c r="W131" s="66"/>
      <c r="X131" s="66"/>
      <c r="Y131" s="6"/>
    </row>
    <row r="132" spans="1:25" ht="12.75" customHeight="1" x14ac:dyDescent="0.2">
      <c r="A132" s="110"/>
      <c r="B132" s="110"/>
      <c r="C132" s="129"/>
      <c r="D132" s="109"/>
      <c r="E132" s="130"/>
      <c r="F132" s="108"/>
      <c r="G132" s="130"/>
      <c r="H132" s="73"/>
      <c r="M132" s="6"/>
      <c r="N132" s="6"/>
      <c r="O132" s="6"/>
      <c r="P132" s="6"/>
      <c r="Q132" s="6"/>
      <c r="R132" s="66"/>
      <c r="S132" s="66"/>
      <c r="T132" s="66"/>
      <c r="U132" s="66"/>
      <c r="V132" s="66"/>
      <c r="W132" s="66"/>
      <c r="X132" s="66"/>
      <c r="Y132" s="6"/>
    </row>
    <row r="133" spans="1:25" ht="39.75" customHeight="1" x14ac:dyDescent="0.2">
      <c r="A133" s="40"/>
      <c r="B133" s="40"/>
      <c r="C133" s="40"/>
      <c r="D133" s="40"/>
      <c r="E133" s="40"/>
      <c r="F133" s="40"/>
      <c r="G133" s="76"/>
      <c r="H133" s="73"/>
      <c r="M133" s="6"/>
      <c r="N133" s="6"/>
      <c r="O133" s="6"/>
      <c r="P133" s="6"/>
      <c r="Q133" s="6"/>
      <c r="R133" s="66"/>
      <c r="S133" s="67">
        <f>SUM(A133:G133)</f>
        <v>0</v>
      </c>
      <c r="T133" s="67">
        <f>COUNTIF(A133:G133,"0")</f>
        <v>0</v>
      </c>
      <c r="U133" s="68">
        <f ca="1">(IF(B89=1,COUNTIF(A133:G133,"&gt;4"),COUNTIF(A133:G133,"&gt;=4")))</f>
        <v>0</v>
      </c>
      <c r="V133" s="68">
        <f>COUNTIF(A133:G133,"&gt;0")</f>
        <v>0</v>
      </c>
      <c r="W133" s="68">
        <f>T133+V133</f>
        <v>0</v>
      </c>
      <c r="X133" s="66"/>
      <c r="Y133" s="6"/>
    </row>
    <row r="134" spans="1:25" ht="20.25" customHeight="1" x14ac:dyDescent="0.2">
      <c r="A134" s="112">
        <f t="shared" ref="A134" ca="1" si="117">B134-1</f>
        <v>42267</v>
      </c>
      <c r="B134" s="112">
        <f t="shared" ref="B134" ca="1" si="118">C134-1</f>
        <v>42268</v>
      </c>
      <c r="C134" s="112">
        <f t="shared" ref="C134" ca="1" si="119">D134-1</f>
        <v>42269</v>
      </c>
      <c r="D134" s="112">
        <f t="shared" ref="D134" ca="1" si="120">E134-1</f>
        <v>42270</v>
      </c>
      <c r="E134" s="112">
        <f t="shared" ref="E134" ca="1" si="121">F134-1</f>
        <v>42271</v>
      </c>
      <c r="F134" s="112">
        <f t="shared" ref="F134" ca="1" si="122">G134-1</f>
        <v>42272</v>
      </c>
      <c r="G134" s="122">
        <f ca="1">A137-1</f>
        <v>42273</v>
      </c>
      <c r="H134" s="73"/>
      <c r="M134" s="6"/>
      <c r="N134" s="6"/>
      <c r="O134" s="6"/>
      <c r="P134" s="6"/>
      <c r="Q134" s="6"/>
      <c r="R134" s="66"/>
      <c r="S134" s="66"/>
      <c r="T134" s="66"/>
      <c r="U134" s="66"/>
      <c r="V134" s="66"/>
      <c r="W134" s="66"/>
      <c r="X134" s="66"/>
      <c r="Y134" s="6"/>
    </row>
    <row r="135" spans="1:25" ht="12.75" customHeight="1" x14ac:dyDescent="0.2">
      <c r="A135" s="110"/>
      <c r="B135" s="110"/>
      <c r="C135" s="129"/>
      <c r="D135" s="109"/>
      <c r="E135" s="130"/>
      <c r="F135" s="108"/>
      <c r="G135" s="130"/>
      <c r="H135" s="73"/>
      <c r="M135" s="6"/>
      <c r="N135" s="6"/>
      <c r="O135" s="6"/>
      <c r="P135" s="6"/>
      <c r="Q135" s="6"/>
      <c r="R135" s="66"/>
      <c r="S135" s="66"/>
      <c r="T135" s="66"/>
      <c r="U135" s="66"/>
      <c r="V135" s="66"/>
      <c r="W135" s="66"/>
      <c r="X135" s="66"/>
      <c r="Y135" s="6"/>
    </row>
    <row r="136" spans="1:25" ht="39.75" customHeight="1" x14ac:dyDescent="0.2">
      <c r="A136" s="40"/>
      <c r="B136" s="40"/>
      <c r="C136" s="40"/>
      <c r="D136" s="40"/>
      <c r="E136" s="40"/>
      <c r="F136" s="40"/>
      <c r="G136" s="76"/>
      <c r="H136" s="73"/>
      <c r="M136" s="6"/>
      <c r="N136" s="6"/>
      <c r="O136" s="6"/>
      <c r="P136" s="6"/>
      <c r="Q136" s="6"/>
      <c r="R136" s="66"/>
      <c r="S136" s="67">
        <f>SUM(A136:G136)</f>
        <v>0</v>
      </c>
      <c r="T136" s="67">
        <f>COUNTIF(A136:G136,"0")</f>
        <v>0</v>
      </c>
      <c r="U136" s="68">
        <f ca="1">(IF(B92=1,COUNTIF(A136:G136,"&gt;4"),COUNTIF(A136:G136,"&gt;=4")))</f>
        <v>0</v>
      </c>
      <c r="V136" s="68">
        <f>COUNTIF(A136:G136,"&gt;0")</f>
        <v>0</v>
      </c>
      <c r="W136" s="68">
        <f>T136+V136</f>
        <v>0</v>
      </c>
      <c r="X136" s="66"/>
      <c r="Y136" s="6"/>
    </row>
    <row r="137" spans="1:25" ht="20.25" customHeight="1" x14ac:dyDescent="0.2">
      <c r="A137" s="112">
        <f t="shared" ref="A137" ca="1" si="123">B137-1</f>
        <v>42274</v>
      </c>
      <c r="B137" s="112">
        <f t="shared" ref="B137" ca="1" si="124">C137-1</f>
        <v>42275</v>
      </c>
      <c r="C137" s="112">
        <f t="shared" ref="C137" ca="1" si="125">D137-1</f>
        <v>42276</v>
      </c>
      <c r="D137" s="112">
        <f t="shared" ref="D137" ca="1" si="126">E137-1</f>
        <v>42277</v>
      </c>
      <c r="E137" s="112">
        <f t="shared" ref="E137" ca="1" si="127">F137-1</f>
        <v>42278</v>
      </c>
      <c r="F137" s="112">
        <f t="shared" ref="F137" ca="1" si="128">G137-1</f>
        <v>42279</v>
      </c>
      <c r="G137" s="122">
        <f ca="1">A140-1</f>
        <v>42280</v>
      </c>
      <c r="H137" s="73"/>
      <c r="M137" s="6"/>
      <c r="N137" s="6"/>
      <c r="O137" s="6"/>
      <c r="P137" s="6"/>
      <c r="Q137" s="6"/>
      <c r="R137" s="66"/>
      <c r="S137" s="66"/>
      <c r="T137" s="66"/>
      <c r="U137" s="66"/>
      <c r="V137" s="66"/>
      <c r="W137" s="66"/>
      <c r="X137" s="66"/>
      <c r="Y137" s="6"/>
    </row>
    <row r="138" spans="1:25" ht="12.75" customHeight="1" x14ac:dyDescent="0.2">
      <c r="A138" s="110"/>
      <c r="B138" s="110"/>
      <c r="C138" s="129"/>
      <c r="D138" s="109"/>
      <c r="E138" s="130"/>
      <c r="F138" s="108"/>
      <c r="G138" s="130"/>
      <c r="H138" s="73"/>
      <c r="M138" s="6"/>
      <c r="N138" s="6"/>
      <c r="O138" s="6"/>
      <c r="P138" s="6"/>
      <c r="Q138" s="6"/>
      <c r="R138" s="66"/>
      <c r="S138" s="66"/>
      <c r="T138" s="66"/>
      <c r="U138" s="66"/>
      <c r="V138" s="66"/>
      <c r="W138" s="66"/>
      <c r="X138" s="66"/>
      <c r="Y138" s="6"/>
    </row>
    <row r="139" spans="1:25" ht="39.75" customHeight="1" x14ac:dyDescent="0.2">
      <c r="A139" s="40"/>
      <c r="B139" s="40"/>
      <c r="C139" s="40"/>
      <c r="D139" s="40"/>
      <c r="E139" s="40"/>
      <c r="F139" s="40"/>
      <c r="G139" s="76"/>
      <c r="H139" s="73"/>
      <c r="M139" s="6"/>
      <c r="N139" s="6"/>
      <c r="O139" s="6"/>
      <c r="P139" s="6"/>
      <c r="Q139" s="6"/>
      <c r="R139" s="66"/>
      <c r="S139" s="67">
        <f>SUM(A139:G139)</f>
        <v>0</v>
      </c>
      <c r="T139" s="67">
        <f>COUNTIF(A139:G139,"0")</f>
        <v>0</v>
      </c>
      <c r="U139" s="68">
        <f ca="1">(IF(B95=1,COUNTIF(A139:G139,"&gt;4"),COUNTIF(A139:G139,"&gt;=4")))</f>
        <v>0</v>
      </c>
      <c r="V139" s="68">
        <f>COUNTIF(A139:G139,"&gt;0")</f>
        <v>0</v>
      </c>
      <c r="W139" s="68">
        <f>T139+V139</f>
        <v>0</v>
      </c>
      <c r="X139" s="66"/>
      <c r="Y139" s="6"/>
    </row>
    <row r="140" spans="1:25" ht="20.25" customHeight="1" x14ac:dyDescent="0.2">
      <c r="A140" s="112">
        <f t="shared" ref="A140" ca="1" si="129">B140-1</f>
        <v>42281</v>
      </c>
      <c r="B140" s="112">
        <f t="shared" ref="B140" ca="1" si="130">C140-1</f>
        <v>42282</v>
      </c>
      <c r="C140" s="112">
        <f t="shared" ref="C140" ca="1" si="131">D140-1</f>
        <v>42283</v>
      </c>
      <c r="D140" s="112">
        <f t="shared" ref="D140" ca="1" si="132">E140-1</f>
        <v>42284</v>
      </c>
      <c r="E140" s="112">
        <f t="shared" ref="E140" ca="1" si="133">F140-1</f>
        <v>42285</v>
      </c>
      <c r="F140" s="112">
        <f t="shared" ref="F140" ca="1" si="134">G140-1</f>
        <v>42286</v>
      </c>
      <c r="G140" s="122">
        <f ca="1">A143-1</f>
        <v>42287</v>
      </c>
      <c r="H140" s="73"/>
      <c r="M140" s="6"/>
      <c r="N140" s="6"/>
      <c r="O140" s="6"/>
      <c r="P140" s="6"/>
      <c r="Q140" s="6"/>
      <c r="R140" s="66"/>
      <c r="S140" s="66"/>
      <c r="T140" s="66"/>
      <c r="U140" s="66"/>
      <c r="V140" s="66"/>
      <c r="W140" s="66"/>
      <c r="X140" s="66"/>
      <c r="Y140" s="6"/>
    </row>
    <row r="141" spans="1:25" ht="12.75" customHeight="1" x14ac:dyDescent="0.2">
      <c r="A141" s="110"/>
      <c r="B141" s="110"/>
      <c r="C141" s="129"/>
      <c r="D141" s="109"/>
      <c r="E141" s="130"/>
      <c r="F141" s="108"/>
      <c r="G141" s="130"/>
      <c r="H141" s="73"/>
      <c r="M141" s="6"/>
      <c r="N141" s="6"/>
      <c r="O141" s="6"/>
      <c r="P141" s="6"/>
      <c r="Q141" s="6"/>
      <c r="R141" s="66"/>
      <c r="S141" s="66"/>
      <c r="T141" s="66"/>
      <c r="U141" s="66"/>
      <c r="V141" s="66"/>
      <c r="W141" s="66"/>
      <c r="X141" s="66"/>
      <c r="Y141" s="6"/>
    </row>
    <row r="142" spans="1:25" ht="39.75" customHeight="1" x14ac:dyDescent="0.2">
      <c r="A142" s="40"/>
      <c r="B142" s="40"/>
      <c r="C142" s="40"/>
      <c r="D142" s="40"/>
      <c r="E142" s="40"/>
      <c r="F142" s="40"/>
      <c r="G142" s="76"/>
      <c r="H142" s="73"/>
      <c r="M142" s="6"/>
      <c r="N142" s="6"/>
      <c r="O142" s="6"/>
      <c r="P142" s="6"/>
      <c r="Q142" s="6"/>
      <c r="R142" s="66"/>
      <c r="S142" s="67">
        <f>SUM(A142:G142)</f>
        <v>0</v>
      </c>
      <c r="T142" s="67">
        <f>COUNTIF(A142:G142,"0")</f>
        <v>0</v>
      </c>
      <c r="U142" s="68">
        <f ca="1">(IF(B98=1,COUNTIF(A142:G142,"&gt;4"),COUNTIF(A142:G142,"&gt;=4")))</f>
        <v>0</v>
      </c>
      <c r="V142" s="68">
        <f>COUNTIF(A142:G142,"&gt;0")</f>
        <v>0</v>
      </c>
      <c r="W142" s="68">
        <f>T142+V142</f>
        <v>0</v>
      </c>
      <c r="X142" s="66"/>
      <c r="Y142" s="6"/>
    </row>
    <row r="143" spans="1:25" ht="20.25" customHeight="1" x14ac:dyDescent="0.2">
      <c r="A143" s="112">
        <f t="shared" ref="A143" ca="1" si="135">B143-1</f>
        <v>42288</v>
      </c>
      <c r="B143" s="112">
        <f t="shared" ref="B143" ca="1" si="136">C143-1</f>
        <v>42289</v>
      </c>
      <c r="C143" s="112">
        <f t="shared" ref="C143" ca="1" si="137">D143-1</f>
        <v>42290</v>
      </c>
      <c r="D143" s="112">
        <f t="shared" ref="D143" ca="1" si="138">E143-1</f>
        <v>42291</v>
      </c>
      <c r="E143" s="112">
        <f t="shared" ref="E143" ca="1" si="139">F143-1</f>
        <v>42292</v>
      </c>
      <c r="F143" s="112">
        <f t="shared" ref="F143" ca="1" si="140">G143-1</f>
        <v>42293</v>
      </c>
      <c r="G143" s="122">
        <f ca="1">A146-1</f>
        <v>42294</v>
      </c>
      <c r="H143" s="73"/>
      <c r="M143" s="6"/>
      <c r="N143" s="6"/>
      <c r="O143" s="6"/>
      <c r="P143" s="6"/>
      <c r="Q143" s="6"/>
      <c r="R143" s="66"/>
      <c r="S143" s="66"/>
      <c r="T143" s="66"/>
      <c r="U143" s="66"/>
      <c r="V143" s="66"/>
      <c r="W143" s="66"/>
      <c r="X143" s="66"/>
      <c r="Y143" s="6"/>
    </row>
    <row r="144" spans="1:25" ht="12.75" customHeight="1" x14ac:dyDescent="0.2">
      <c r="A144" s="110"/>
      <c r="B144" s="110"/>
      <c r="C144" s="129"/>
      <c r="D144" s="109"/>
      <c r="E144" s="130"/>
      <c r="F144" s="108"/>
      <c r="G144" s="130"/>
      <c r="H144" s="73"/>
      <c r="M144" s="6"/>
      <c r="N144" s="6"/>
      <c r="O144" s="6"/>
      <c r="P144" s="6"/>
      <c r="Q144" s="6"/>
      <c r="R144" s="66"/>
      <c r="S144" s="66"/>
      <c r="T144" s="66"/>
      <c r="U144" s="66"/>
      <c r="V144" s="66"/>
      <c r="W144" s="66"/>
      <c r="X144" s="66"/>
      <c r="Y144" s="6"/>
    </row>
    <row r="145" spans="1:25" ht="39.75" customHeight="1" x14ac:dyDescent="0.2">
      <c r="A145" s="40"/>
      <c r="B145" s="40"/>
      <c r="C145" s="40"/>
      <c r="D145" s="40"/>
      <c r="E145" s="40"/>
      <c r="F145" s="40"/>
      <c r="G145" s="76"/>
      <c r="H145" s="73"/>
      <c r="M145" s="6"/>
      <c r="N145" s="6"/>
      <c r="O145" s="6"/>
      <c r="P145" s="6"/>
      <c r="Q145" s="6"/>
      <c r="R145" s="66"/>
      <c r="S145" s="67">
        <f>SUM(A145:G145)</f>
        <v>0</v>
      </c>
      <c r="T145" s="67">
        <f>COUNTIF(A145:G145,"0")</f>
        <v>0</v>
      </c>
      <c r="U145" s="68">
        <f ca="1">(IF(B101=1,COUNTIF(A145:G145,"&gt;4"),COUNTIF(A145:G145,"&gt;=4")))</f>
        <v>0</v>
      </c>
      <c r="V145" s="68">
        <f>COUNTIF(A145:G145,"&gt;0")</f>
        <v>0</v>
      </c>
      <c r="W145" s="68">
        <f>T145+V145</f>
        <v>0</v>
      </c>
      <c r="X145" s="66"/>
      <c r="Y145" s="6"/>
    </row>
    <row r="146" spans="1:25" ht="20.25" customHeight="1" x14ac:dyDescent="0.2">
      <c r="A146" s="112">
        <f t="shared" ref="A146" ca="1" si="141">B146-1</f>
        <v>42295</v>
      </c>
      <c r="B146" s="112">
        <f t="shared" ref="B146" ca="1" si="142">C146-1</f>
        <v>42296</v>
      </c>
      <c r="C146" s="112">
        <f t="shared" ref="C146" ca="1" si="143">D146-1</f>
        <v>42297</v>
      </c>
      <c r="D146" s="112">
        <f t="shared" ref="D146" ca="1" si="144">E146-1</f>
        <v>42298</v>
      </c>
      <c r="E146" s="112">
        <f t="shared" ref="E146" ca="1" si="145">F146-1</f>
        <v>42299</v>
      </c>
      <c r="F146" s="112">
        <f t="shared" ref="F146" ca="1" si="146">G146-1</f>
        <v>42300</v>
      </c>
      <c r="G146" s="122">
        <f ca="1">A149-1</f>
        <v>42301</v>
      </c>
      <c r="H146" s="73"/>
      <c r="M146" s="6"/>
      <c r="N146" s="6"/>
      <c r="O146" s="6"/>
      <c r="P146" s="6"/>
      <c r="Q146" s="6"/>
      <c r="R146" s="66"/>
      <c r="S146" s="66"/>
      <c r="T146" s="66"/>
      <c r="U146" s="66"/>
      <c r="V146" s="66"/>
      <c r="W146" s="66"/>
      <c r="X146" s="66"/>
      <c r="Y146" s="6"/>
    </row>
    <row r="147" spans="1:25" ht="12.75" customHeight="1" x14ac:dyDescent="0.2">
      <c r="A147" s="110"/>
      <c r="B147" s="110"/>
      <c r="C147" s="129"/>
      <c r="D147" s="109"/>
      <c r="E147" s="130"/>
      <c r="F147" s="108"/>
      <c r="G147" s="130"/>
      <c r="H147" s="73"/>
      <c r="M147" s="6"/>
      <c r="N147" s="6"/>
      <c r="O147" s="6"/>
      <c r="P147" s="6"/>
      <c r="Q147" s="6"/>
      <c r="R147" s="66"/>
      <c r="S147" s="66"/>
      <c r="T147" s="66"/>
      <c r="U147" s="66"/>
      <c r="V147" s="66"/>
      <c r="W147" s="66"/>
      <c r="X147" s="66"/>
      <c r="Y147" s="6"/>
    </row>
    <row r="148" spans="1:25" ht="39.75" customHeight="1" x14ac:dyDescent="0.2">
      <c r="A148" s="40"/>
      <c r="B148" s="40"/>
      <c r="C148" s="40"/>
      <c r="D148" s="40"/>
      <c r="E148" s="40"/>
      <c r="F148" s="40"/>
      <c r="G148" s="76"/>
      <c r="H148" s="73"/>
      <c r="M148" s="6"/>
      <c r="N148" s="6"/>
      <c r="O148" s="6"/>
      <c r="P148" s="6"/>
      <c r="Q148" s="6"/>
      <c r="R148" s="66"/>
      <c r="S148" s="67">
        <f>SUM(A148:G148)</f>
        <v>0</v>
      </c>
      <c r="T148" s="67">
        <f>COUNTIF(A148:G148,"0")</f>
        <v>0</v>
      </c>
      <c r="U148" s="68">
        <f ca="1">(IF(B104=1,COUNTIF(A148:G148,"&gt;4"),COUNTIF(A148:G148,"&gt;=4")))</f>
        <v>0</v>
      </c>
      <c r="V148" s="68">
        <f>COUNTIF(A148:G148,"&gt;0")</f>
        <v>0</v>
      </c>
      <c r="W148" s="68">
        <f>T148+V148</f>
        <v>0</v>
      </c>
      <c r="X148" s="66"/>
      <c r="Y148" s="6"/>
    </row>
    <row r="149" spans="1:25" ht="20.25" customHeight="1" x14ac:dyDescent="0.2">
      <c r="A149" s="112">
        <f t="shared" ref="A149" ca="1" si="147">B149-1</f>
        <v>42302</v>
      </c>
      <c r="B149" s="112">
        <f t="shared" ref="B149" ca="1" si="148">C149-1</f>
        <v>42303</v>
      </c>
      <c r="C149" s="112">
        <f t="shared" ref="C149" ca="1" si="149">D149-1</f>
        <v>42304</v>
      </c>
      <c r="D149" s="112">
        <f t="shared" ref="D149" ca="1" si="150">E149-1</f>
        <v>42305</v>
      </c>
      <c r="E149" s="112">
        <f t="shared" ref="E149" ca="1" si="151">F149-1</f>
        <v>42306</v>
      </c>
      <c r="F149" s="112">
        <f t="shared" ref="F149" ca="1" si="152">G149-1</f>
        <v>42307</v>
      </c>
      <c r="G149" s="122">
        <f ca="1">A152-1</f>
        <v>42308</v>
      </c>
      <c r="H149" s="73"/>
      <c r="M149" s="6"/>
      <c r="N149" s="6"/>
      <c r="O149" s="6"/>
      <c r="P149" s="6"/>
      <c r="Q149" s="6"/>
      <c r="R149" s="66"/>
      <c r="S149" s="66"/>
      <c r="T149" s="66"/>
      <c r="U149" s="66"/>
      <c r="V149" s="66"/>
      <c r="W149" s="66"/>
      <c r="X149" s="66"/>
      <c r="Y149" s="6"/>
    </row>
    <row r="150" spans="1:25" ht="12.75" customHeight="1" x14ac:dyDescent="0.2">
      <c r="A150" s="110"/>
      <c r="B150" s="110"/>
      <c r="C150" s="129"/>
      <c r="D150" s="109"/>
      <c r="E150" s="130"/>
      <c r="F150" s="108"/>
      <c r="G150" s="130"/>
      <c r="H150" s="73"/>
      <c r="M150" s="6"/>
      <c r="N150" s="6"/>
      <c r="O150" s="6"/>
      <c r="P150" s="6"/>
      <c r="Q150" s="6"/>
      <c r="R150" s="66"/>
      <c r="S150" s="66"/>
      <c r="T150" s="66"/>
      <c r="U150" s="66"/>
      <c r="V150" s="66"/>
      <c r="W150" s="66"/>
      <c r="X150" s="66"/>
      <c r="Y150" s="6"/>
    </row>
    <row r="151" spans="1:25" ht="39.75" customHeight="1" x14ac:dyDescent="0.2">
      <c r="A151" s="40"/>
      <c r="B151" s="40"/>
      <c r="C151" s="40"/>
      <c r="D151" s="40"/>
      <c r="E151" s="40"/>
      <c r="F151" s="40"/>
      <c r="G151" s="76"/>
      <c r="H151" s="73"/>
      <c r="M151" s="6"/>
      <c r="N151" s="6"/>
      <c r="O151" s="6"/>
      <c r="P151" s="6"/>
      <c r="Q151" s="6"/>
      <c r="R151" s="66"/>
      <c r="S151" s="67">
        <f>SUM(A151:G151)</f>
        <v>0</v>
      </c>
      <c r="T151" s="67">
        <f>COUNTIF(A151:G151,"0")</f>
        <v>0</v>
      </c>
      <c r="U151" s="68">
        <f ca="1">(IF(B107=1,COUNTIF(A151:G151,"&gt;4"),COUNTIF(A151:G151,"&gt;=4")))</f>
        <v>0</v>
      </c>
      <c r="V151" s="68">
        <f>COUNTIF(A151:G151,"&gt;0")</f>
        <v>0</v>
      </c>
      <c r="W151" s="68">
        <f>T151+V151</f>
        <v>0</v>
      </c>
      <c r="X151" s="66"/>
      <c r="Y151" s="6"/>
    </row>
    <row r="152" spans="1:25" ht="20.25" customHeight="1" x14ac:dyDescent="0.2">
      <c r="A152" s="112">
        <f t="shared" ref="A152" ca="1" si="153">B152-1</f>
        <v>42309</v>
      </c>
      <c r="B152" s="112">
        <f t="shared" ref="B152" ca="1" si="154">C152-1</f>
        <v>42310</v>
      </c>
      <c r="C152" s="112">
        <f t="shared" ref="C152" ca="1" si="155">D152-1</f>
        <v>42311</v>
      </c>
      <c r="D152" s="112">
        <f t="shared" ref="D152" ca="1" si="156">E152-1</f>
        <v>42312</v>
      </c>
      <c r="E152" s="112">
        <f t="shared" ref="E152" ca="1" si="157">F152-1</f>
        <v>42313</v>
      </c>
      <c r="F152" s="112">
        <f t="shared" ref="F152" ca="1" si="158">G152-1</f>
        <v>42314</v>
      </c>
      <c r="G152" s="122">
        <f ca="1">A155-1</f>
        <v>42315</v>
      </c>
      <c r="H152" s="73"/>
      <c r="M152" s="6"/>
      <c r="N152" s="6"/>
      <c r="O152" s="6"/>
      <c r="P152" s="6"/>
      <c r="Q152" s="6"/>
      <c r="R152" s="66"/>
      <c r="S152" s="66"/>
      <c r="T152" s="66"/>
      <c r="U152" s="66"/>
      <c r="V152" s="66"/>
      <c r="W152" s="66"/>
      <c r="X152" s="66"/>
      <c r="Y152" s="6"/>
    </row>
    <row r="153" spans="1:25" ht="12.75" customHeight="1" x14ac:dyDescent="0.2">
      <c r="A153" s="110"/>
      <c r="B153" s="110"/>
      <c r="C153" s="129"/>
      <c r="D153" s="109"/>
      <c r="E153" s="130"/>
      <c r="F153" s="108"/>
      <c r="G153" s="130"/>
      <c r="H153" s="73"/>
      <c r="M153" s="6"/>
      <c r="N153" s="6"/>
      <c r="O153" s="6"/>
      <c r="P153" s="6"/>
      <c r="Q153" s="6"/>
      <c r="R153" s="66"/>
      <c r="S153" s="66"/>
      <c r="T153" s="66"/>
      <c r="U153" s="66"/>
      <c r="V153" s="66"/>
      <c r="W153" s="66"/>
      <c r="X153" s="66"/>
      <c r="Y153" s="6"/>
    </row>
    <row r="154" spans="1:25" ht="39.75" customHeight="1" x14ac:dyDescent="0.2">
      <c r="A154" s="40"/>
      <c r="B154" s="40"/>
      <c r="C154" s="40"/>
      <c r="D154" s="40"/>
      <c r="E154" s="40"/>
      <c r="F154" s="40"/>
      <c r="G154" s="76"/>
      <c r="H154" s="73"/>
      <c r="M154" s="6"/>
      <c r="N154" s="6"/>
      <c r="O154" s="6"/>
      <c r="P154" s="6"/>
      <c r="Q154" s="6"/>
      <c r="R154" s="66"/>
      <c r="S154" s="67">
        <f>SUM(A154:G154)</f>
        <v>0</v>
      </c>
      <c r="T154" s="67">
        <f>COUNTIF(A154:G154,"0")</f>
        <v>0</v>
      </c>
      <c r="U154" s="68">
        <f ca="1">(IF(B110=1,COUNTIF(A154:G154,"&gt;4"),COUNTIF(A154:G154,"&gt;=4")))</f>
        <v>0</v>
      </c>
      <c r="V154" s="68">
        <f>COUNTIF(A154:G154,"&gt;0")</f>
        <v>0</v>
      </c>
      <c r="W154" s="68">
        <f>T154+V154</f>
        <v>0</v>
      </c>
      <c r="X154" s="66"/>
      <c r="Y154" s="6"/>
    </row>
    <row r="155" spans="1:25" ht="20.25" customHeight="1" x14ac:dyDescent="0.2">
      <c r="A155" s="112">
        <f t="shared" ref="A155" ca="1" si="159">B155-1</f>
        <v>42316</v>
      </c>
      <c r="B155" s="112">
        <f t="shared" ref="B155" ca="1" si="160">C155-1</f>
        <v>42317</v>
      </c>
      <c r="C155" s="112">
        <f t="shared" ref="C155" ca="1" si="161">D155-1</f>
        <v>42318</v>
      </c>
      <c r="D155" s="112">
        <f t="shared" ref="D155" ca="1" si="162">E155-1</f>
        <v>42319</v>
      </c>
      <c r="E155" s="112">
        <f t="shared" ref="E155" ca="1" si="163">F155-1</f>
        <v>42320</v>
      </c>
      <c r="F155" s="112">
        <f t="shared" ref="F155" ca="1" si="164">G155-1</f>
        <v>42321</v>
      </c>
      <c r="G155" s="122">
        <f ca="1">A158-1</f>
        <v>42322</v>
      </c>
      <c r="H155" s="73"/>
      <c r="M155" s="6"/>
      <c r="N155" s="6"/>
      <c r="O155" s="6"/>
      <c r="P155" s="6"/>
      <c r="Q155" s="6"/>
      <c r="R155" s="66"/>
      <c r="S155" s="66"/>
      <c r="T155" s="66"/>
      <c r="U155" s="66"/>
      <c r="V155" s="66"/>
      <c r="W155" s="66"/>
      <c r="X155" s="66"/>
      <c r="Y155" s="6"/>
    </row>
    <row r="156" spans="1:25" ht="12.75" customHeight="1" x14ac:dyDescent="0.2">
      <c r="A156" s="110"/>
      <c r="B156" s="110"/>
      <c r="C156" s="129"/>
      <c r="D156" s="109"/>
      <c r="E156" s="130"/>
      <c r="F156" s="108"/>
      <c r="G156" s="130"/>
      <c r="H156" s="73"/>
      <c r="M156" s="6"/>
      <c r="N156" s="6"/>
      <c r="O156" s="6"/>
      <c r="P156" s="6"/>
      <c r="Q156" s="6"/>
      <c r="R156" s="66"/>
      <c r="S156" s="66"/>
      <c r="T156" s="66"/>
      <c r="U156" s="66"/>
      <c r="V156" s="66"/>
      <c r="W156" s="66"/>
      <c r="X156" s="66"/>
      <c r="Y156" s="6"/>
    </row>
    <row r="157" spans="1:25" ht="39.75" customHeight="1" x14ac:dyDescent="0.2">
      <c r="A157" s="40"/>
      <c r="B157" s="40"/>
      <c r="C157" s="40"/>
      <c r="D157" s="40"/>
      <c r="E157" s="40"/>
      <c r="F157" s="40"/>
      <c r="G157" s="76"/>
      <c r="H157" s="73"/>
      <c r="M157" s="6"/>
      <c r="N157" s="6"/>
      <c r="O157" s="6"/>
      <c r="P157" s="6"/>
      <c r="Q157" s="6"/>
      <c r="R157" s="66"/>
      <c r="S157" s="67">
        <f>SUM(A157:G157)</f>
        <v>0</v>
      </c>
      <c r="T157" s="67">
        <f>COUNTIF(A157:G157,"0")</f>
        <v>0</v>
      </c>
      <c r="U157" s="68">
        <f ca="1">(IF(B113=1,COUNTIF(A157:G157,"&gt;4"),COUNTIF(A157:G157,"&gt;=4")))</f>
        <v>0</v>
      </c>
      <c r="V157" s="68">
        <f>COUNTIF(A157:G157,"&gt;0")</f>
        <v>0</v>
      </c>
      <c r="W157" s="68">
        <f>T157+V157</f>
        <v>0</v>
      </c>
      <c r="X157" s="66"/>
      <c r="Y157" s="6"/>
    </row>
    <row r="158" spans="1:25" ht="20.25" customHeight="1" x14ac:dyDescent="0.2">
      <c r="A158" s="112">
        <f t="shared" ref="A158" ca="1" si="165">B158-1</f>
        <v>42323</v>
      </c>
      <c r="B158" s="112">
        <f t="shared" ref="B158" ca="1" si="166">C158-1</f>
        <v>42324</v>
      </c>
      <c r="C158" s="112">
        <f t="shared" ref="C158" ca="1" si="167">D158-1</f>
        <v>42325</v>
      </c>
      <c r="D158" s="112">
        <f t="shared" ref="D158" ca="1" si="168">E158-1</f>
        <v>42326</v>
      </c>
      <c r="E158" s="112">
        <f t="shared" ref="E158" ca="1" si="169">F158-1</f>
        <v>42327</v>
      </c>
      <c r="F158" s="112">
        <f t="shared" ref="F158" ca="1" si="170">G158-1</f>
        <v>42328</v>
      </c>
      <c r="G158" s="122">
        <f ca="1">A161-1</f>
        <v>42329</v>
      </c>
      <c r="H158" s="73"/>
      <c r="M158" s="6"/>
      <c r="N158" s="6"/>
      <c r="O158" s="6"/>
      <c r="P158" s="6"/>
      <c r="Q158" s="6"/>
      <c r="R158" s="66"/>
      <c r="S158" s="66"/>
      <c r="T158" s="66"/>
      <c r="U158" s="66"/>
      <c r="V158" s="66"/>
      <c r="W158" s="66"/>
      <c r="X158" s="66"/>
      <c r="Y158" s="6"/>
    </row>
    <row r="159" spans="1:25" ht="12.75" customHeight="1" x14ac:dyDescent="0.2">
      <c r="A159" s="110"/>
      <c r="B159" s="110"/>
      <c r="C159" s="129"/>
      <c r="D159" s="109"/>
      <c r="E159" s="130"/>
      <c r="F159" s="108"/>
      <c r="G159" s="130"/>
      <c r="H159" s="73"/>
      <c r="M159" s="6"/>
      <c r="N159" s="6"/>
      <c r="O159" s="6"/>
      <c r="P159" s="6"/>
      <c r="Q159" s="6"/>
      <c r="R159" s="66"/>
      <c r="S159" s="66"/>
      <c r="T159" s="66"/>
      <c r="U159" s="66"/>
      <c r="V159" s="66"/>
      <c r="W159" s="66"/>
      <c r="X159" s="66"/>
      <c r="Y159" s="6"/>
    </row>
    <row r="160" spans="1:25" ht="39.75" customHeight="1" x14ac:dyDescent="0.2">
      <c r="A160" s="40"/>
      <c r="B160" s="40"/>
      <c r="C160" s="40"/>
      <c r="D160" s="40"/>
      <c r="E160" s="40"/>
      <c r="F160" s="40"/>
      <c r="G160" s="76"/>
      <c r="H160" s="73"/>
      <c r="M160" s="6"/>
      <c r="N160" s="6"/>
      <c r="O160" s="6"/>
      <c r="P160" s="6"/>
      <c r="Q160" s="6"/>
      <c r="R160" s="66"/>
      <c r="S160" s="67">
        <f>SUM(A160:G160)</f>
        <v>0</v>
      </c>
      <c r="T160" s="67">
        <f>COUNTIF(A160:G160,"0")</f>
        <v>0</v>
      </c>
      <c r="U160" s="68">
        <f ca="1">(IF(B116=1,COUNTIF(A160:G160,"&gt;4"),COUNTIF(A160:G160,"&gt;=4")))</f>
        <v>0</v>
      </c>
      <c r="V160" s="68">
        <f>COUNTIF(A160:G160,"&gt;0")</f>
        <v>0</v>
      </c>
      <c r="W160" s="68">
        <f>T160+V160</f>
        <v>0</v>
      </c>
      <c r="X160" s="66"/>
      <c r="Y160" s="6"/>
    </row>
    <row r="161" spans="1:25" ht="20.25" customHeight="1" x14ac:dyDescent="0.2">
      <c r="A161" s="112">
        <f t="shared" ref="A161" ca="1" si="171">B161-1</f>
        <v>42330</v>
      </c>
      <c r="B161" s="112">
        <f t="shared" ref="B161" ca="1" si="172">C161-1</f>
        <v>42331</v>
      </c>
      <c r="C161" s="112">
        <f t="shared" ref="C161" ca="1" si="173">D161-1</f>
        <v>42332</v>
      </c>
      <c r="D161" s="112">
        <f t="shared" ref="D161" ca="1" si="174">E161-1</f>
        <v>42333</v>
      </c>
      <c r="E161" s="112">
        <f t="shared" ref="E161" ca="1" si="175">F161-1</f>
        <v>42334</v>
      </c>
      <c r="F161" s="112">
        <f t="shared" ref="F161" ca="1" si="176">G161-1</f>
        <v>42335</v>
      </c>
      <c r="G161" s="122">
        <f ca="1">A164-1</f>
        <v>42336</v>
      </c>
      <c r="H161" s="73"/>
      <c r="M161" s="6"/>
      <c r="N161" s="6"/>
      <c r="O161" s="6"/>
      <c r="P161" s="6"/>
      <c r="Q161" s="6"/>
      <c r="R161" s="66"/>
      <c r="S161" s="66"/>
      <c r="T161" s="66"/>
      <c r="U161" s="66"/>
      <c r="V161" s="66"/>
      <c r="W161" s="66"/>
      <c r="X161" s="66"/>
      <c r="Y161" s="6"/>
    </row>
    <row r="162" spans="1:25" ht="12.75" customHeight="1" x14ac:dyDescent="0.2">
      <c r="A162" s="110"/>
      <c r="B162" s="110"/>
      <c r="C162" s="129"/>
      <c r="D162" s="109"/>
      <c r="E162" s="130"/>
      <c r="F162" s="108"/>
      <c r="G162" s="130"/>
      <c r="H162" s="73"/>
      <c r="M162" s="6"/>
      <c r="N162" s="6"/>
      <c r="O162" s="6"/>
      <c r="P162" s="6"/>
      <c r="Q162" s="6"/>
      <c r="R162" s="66"/>
      <c r="S162" s="66"/>
      <c r="T162" s="66"/>
      <c r="U162" s="66"/>
      <c r="V162" s="66"/>
      <c r="W162" s="66"/>
      <c r="X162" s="66"/>
      <c r="Y162" s="6"/>
    </row>
    <row r="163" spans="1:25" ht="39.75" customHeight="1" x14ac:dyDescent="0.2">
      <c r="A163" s="40"/>
      <c r="B163" s="40"/>
      <c r="C163" s="40"/>
      <c r="D163" s="40"/>
      <c r="E163" s="40"/>
      <c r="F163" s="40"/>
      <c r="G163" s="76"/>
      <c r="H163" s="73"/>
      <c r="M163" s="6"/>
      <c r="N163" s="6"/>
      <c r="O163" s="6"/>
      <c r="P163" s="6"/>
      <c r="Q163" s="6"/>
      <c r="R163" s="66"/>
      <c r="S163" s="67">
        <f>SUM(A163:G163)</f>
        <v>0</v>
      </c>
      <c r="T163" s="67">
        <f>COUNTIF(A163:G163,"0")</f>
        <v>0</v>
      </c>
      <c r="U163" s="68">
        <f ca="1">(IF(B119=1,COUNTIF(A163:G163,"&gt;4"),COUNTIF(A163:G163,"&gt;=4")))</f>
        <v>0</v>
      </c>
      <c r="V163" s="68">
        <f>COUNTIF(A163:G163,"&gt;0")</f>
        <v>0</v>
      </c>
      <c r="W163" s="68">
        <f>T163+V163</f>
        <v>0</v>
      </c>
      <c r="X163" s="66"/>
      <c r="Y163" s="6"/>
    </row>
    <row r="164" spans="1:25" ht="20.25" customHeight="1" x14ac:dyDescent="0.2">
      <c r="A164" s="112">
        <f t="shared" ref="A164" ca="1" si="177">B164-1</f>
        <v>42337</v>
      </c>
      <c r="B164" s="112">
        <f t="shared" ref="B164" ca="1" si="178">C164-1</f>
        <v>42338</v>
      </c>
      <c r="C164" s="112">
        <f t="shared" ref="C164" ca="1" si="179">D164-1</f>
        <v>42339</v>
      </c>
      <c r="D164" s="112">
        <f t="shared" ref="D164" ca="1" si="180">E164-1</f>
        <v>42340</v>
      </c>
      <c r="E164" s="112">
        <f t="shared" ref="E164" ca="1" si="181">F164-1</f>
        <v>42341</v>
      </c>
      <c r="F164" s="112">
        <f t="shared" ref="F164" ca="1" si="182">G164-1</f>
        <v>42342</v>
      </c>
      <c r="G164" s="122">
        <f ca="1">E4</f>
        <v>42343</v>
      </c>
      <c r="H164" s="73"/>
      <c r="M164" s="6"/>
      <c r="N164" s="6"/>
      <c r="O164" s="6"/>
      <c r="P164" s="6"/>
      <c r="Q164" s="6"/>
      <c r="R164" s="66"/>
      <c r="S164" s="66"/>
      <c r="T164" s="66"/>
      <c r="U164" s="66"/>
      <c r="V164" s="66"/>
      <c r="W164" s="66"/>
      <c r="X164" s="66"/>
      <c r="Y164" s="6"/>
    </row>
    <row r="165" spans="1:25" ht="12.75" customHeight="1" x14ac:dyDescent="0.2">
      <c r="A165" s="110"/>
      <c r="B165" s="110"/>
      <c r="C165" s="129"/>
      <c r="D165" s="109"/>
      <c r="E165" s="130"/>
      <c r="F165" s="108"/>
      <c r="G165" s="130"/>
      <c r="H165" s="73"/>
      <c r="M165" s="6"/>
      <c r="N165" s="6"/>
      <c r="O165" s="6"/>
      <c r="P165" s="6"/>
      <c r="Q165" s="6"/>
      <c r="R165" s="66"/>
      <c r="S165" s="66"/>
      <c r="T165" s="66"/>
      <c r="U165" s="66"/>
      <c r="V165" s="66"/>
      <c r="W165" s="66"/>
      <c r="X165" s="66"/>
      <c r="Y165" s="6"/>
    </row>
    <row r="166" spans="1:25" ht="39.75" customHeight="1" thickBot="1" x14ac:dyDescent="0.25">
      <c r="A166" s="40"/>
      <c r="B166" s="40"/>
      <c r="C166" s="40"/>
      <c r="D166" s="40"/>
      <c r="E166" s="40"/>
      <c r="F166" s="40"/>
      <c r="G166" s="76"/>
      <c r="H166" s="73"/>
      <c r="M166" s="6"/>
      <c r="N166" s="6"/>
      <c r="O166" s="6"/>
      <c r="P166" s="6"/>
      <c r="Q166" s="6"/>
      <c r="R166" s="66"/>
      <c r="S166" s="67">
        <f>SUM(A166:G166)</f>
        <v>0</v>
      </c>
      <c r="T166" s="67">
        <f>COUNTIF(A166:G166,"0")</f>
        <v>0</v>
      </c>
      <c r="U166" s="68">
        <f ca="1">(IF(B122=1,COUNTIF(A166:G166,"&gt;4"),COUNTIF(A166:G166,"&gt;=4")))</f>
        <v>0</v>
      </c>
      <c r="V166" s="68">
        <f>COUNTIF(A166:G166,"&gt;0")</f>
        <v>0</v>
      </c>
      <c r="W166" s="68">
        <f>T166+V166</f>
        <v>0</v>
      </c>
      <c r="X166" s="66"/>
      <c r="Y166" s="6"/>
    </row>
    <row r="167" spans="1:25" ht="21" customHeight="1" x14ac:dyDescent="0.25">
      <c r="A167" s="203" t="s">
        <v>208</v>
      </c>
      <c r="B167" s="204"/>
      <c r="C167" s="204"/>
      <c r="D167" s="204"/>
      <c r="E167" s="204"/>
      <c r="F167" s="204"/>
      <c r="G167" s="204"/>
      <c r="H167" s="194"/>
      <c r="M167" s="6"/>
      <c r="N167" s="6"/>
      <c r="O167" s="6"/>
      <c r="P167" s="6"/>
      <c r="Q167" s="6"/>
      <c r="R167" s="66"/>
      <c r="S167" s="67"/>
      <c r="T167" s="67"/>
      <c r="U167" s="68"/>
      <c r="V167" s="68"/>
      <c r="W167" s="68"/>
      <c r="X167" s="66"/>
      <c r="Y167" s="6"/>
    </row>
    <row r="168" spans="1:25" ht="28.5" customHeight="1" thickBot="1" x14ac:dyDescent="0.25">
      <c r="A168" s="205" t="s">
        <v>209</v>
      </c>
      <c r="B168" s="206"/>
      <c r="C168" s="206"/>
      <c r="D168" s="206"/>
      <c r="E168" s="206"/>
      <c r="F168" s="206"/>
      <c r="G168" s="206"/>
      <c r="H168" s="195"/>
      <c r="M168" s="6"/>
      <c r="N168" s="6"/>
      <c r="O168" s="6"/>
      <c r="P168" s="6"/>
      <c r="Q168" s="6"/>
      <c r="R168" s="66"/>
      <c r="S168" s="67"/>
      <c r="T168" s="67"/>
      <c r="U168" s="68"/>
      <c r="V168" s="68"/>
      <c r="W168" s="68"/>
      <c r="X168" s="66"/>
      <c r="Y168" s="6"/>
    </row>
    <row r="169" spans="1:25" ht="22.5" customHeight="1" thickBot="1" x14ac:dyDescent="0.3">
      <c r="A169" s="196" t="s">
        <v>210</v>
      </c>
      <c r="B169" s="197"/>
      <c r="C169" s="197"/>
      <c r="D169" s="197"/>
      <c r="E169" s="197"/>
      <c r="F169" s="197"/>
      <c r="G169" s="197"/>
      <c r="H169" s="198"/>
      <c r="M169" s="6"/>
      <c r="N169" s="6"/>
      <c r="O169" s="6"/>
      <c r="P169" s="6"/>
      <c r="Q169" s="6"/>
      <c r="R169" s="66"/>
      <c r="S169" s="67"/>
      <c r="T169" s="67"/>
      <c r="U169" s="68"/>
      <c r="V169" s="68"/>
      <c r="W169" s="68"/>
      <c r="X169" s="66"/>
      <c r="Y169" s="6"/>
    </row>
    <row r="170" spans="1:25" ht="18.75" customHeight="1" x14ac:dyDescent="0.25">
      <c r="A170" s="196" t="s">
        <v>211</v>
      </c>
      <c r="B170" s="197"/>
      <c r="C170" s="197"/>
      <c r="D170" s="197"/>
      <c r="E170" s="197"/>
      <c r="F170" s="197"/>
      <c r="G170" s="197"/>
      <c r="H170" s="199"/>
      <c r="M170" s="6"/>
      <c r="N170" s="6"/>
      <c r="O170" s="6"/>
      <c r="P170" s="6"/>
      <c r="Q170" s="6"/>
      <c r="R170" s="66"/>
      <c r="S170" s="67"/>
      <c r="T170" s="67"/>
      <c r="U170" s="68"/>
      <c r="V170" s="68"/>
      <c r="W170" s="68"/>
      <c r="X170" s="66"/>
      <c r="Y170" s="6"/>
    </row>
    <row r="171" spans="1:25" ht="18.75" customHeight="1" thickBot="1" x14ac:dyDescent="0.3">
      <c r="A171" s="200" t="s">
        <v>212</v>
      </c>
      <c r="B171" s="201"/>
      <c r="C171" s="201"/>
      <c r="D171" s="201"/>
      <c r="E171" s="201"/>
      <c r="F171" s="201"/>
      <c r="G171" s="201"/>
      <c r="H171" s="202"/>
      <c r="M171" s="6"/>
      <c r="N171" s="6"/>
      <c r="O171" s="6"/>
      <c r="P171" s="6"/>
      <c r="Q171" s="6"/>
      <c r="R171" s="66"/>
      <c r="S171" s="67"/>
      <c r="T171" s="67"/>
      <c r="U171" s="68"/>
      <c r="V171" s="68"/>
      <c r="W171" s="68"/>
      <c r="X171" s="66"/>
      <c r="Y171" s="6"/>
    </row>
    <row r="172" spans="1:25" x14ac:dyDescent="0.2">
      <c r="A172" s="18"/>
      <c r="B172" s="18"/>
      <c r="C172" s="18"/>
      <c r="D172" s="18"/>
      <c r="E172" s="18"/>
      <c r="F172" s="18"/>
      <c r="G172" s="18"/>
      <c r="H172" s="13"/>
      <c r="I172" s="66"/>
      <c r="J172" s="66"/>
      <c r="K172" s="66"/>
      <c r="L172" s="66"/>
      <c r="M172" s="6"/>
      <c r="N172" s="6"/>
      <c r="O172" s="6"/>
      <c r="P172" s="6"/>
      <c r="Q172" s="6"/>
      <c r="R172" s="6"/>
      <c r="S172" s="6"/>
      <c r="T172" s="6"/>
      <c r="U172" s="6"/>
      <c r="V172" s="6"/>
      <c r="W172" s="6"/>
      <c r="X172" s="6"/>
      <c r="Y172" s="6"/>
    </row>
    <row r="173" spans="1:25" ht="19.5" x14ac:dyDescent="0.2">
      <c r="A173" s="20"/>
      <c r="B173" s="20"/>
      <c r="C173" s="20"/>
      <c r="D173" s="30" t="s">
        <v>135</v>
      </c>
      <c r="E173" s="20"/>
      <c r="F173" s="20"/>
      <c r="G173" s="20"/>
      <c r="H173" s="13"/>
      <c r="M173" s="6"/>
      <c r="N173" s="6"/>
      <c r="O173" s="6"/>
      <c r="P173" s="6"/>
      <c r="Q173" s="6"/>
      <c r="R173" s="6"/>
      <c r="S173" s="6"/>
      <c r="T173" s="6"/>
      <c r="U173" s="6"/>
      <c r="V173" s="6"/>
      <c r="W173" s="6"/>
      <c r="X173" s="6"/>
      <c r="Y173" s="6"/>
    </row>
    <row r="174" spans="1:25" x14ac:dyDescent="0.2">
      <c r="A174" s="18"/>
      <c r="B174" s="18"/>
      <c r="C174" s="18"/>
      <c r="D174" s="18"/>
      <c r="E174" s="18"/>
      <c r="F174" s="18"/>
      <c r="G174" s="18"/>
      <c r="H174" s="13"/>
      <c r="M174" s="6"/>
      <c r="N174" s="6"/>
      <c r="O174" s="6"/>
      <c r="P174" s="6"/>
      <c r="Q174" s="6"/>
      <c r="R174" s="6"/>
      <c r="S174" s="6"/>
      <c r="T174" s="6"/>
      <c r="U174" s="6"/>
      <c r="V174" s="6"/>
      <c r="W174" s="6"/>
      <c r="X174" s="6"/>
      <c r="Y174" s="6"/>
    </row>
    <row r="175" spans="1:25" x14ac:dyDescent="0.2">
      <c r="M175" s="6"/>
      <c r="N175" s="6"/>
      <c r="O175" s="6"/>
      <c r="P175" s="6"/>
      <c r="Q175" s="6"/>
      <c r="R175" s="6"/>
      <c r="S175" s="6"/>
      <c r="T175" s="6"/>
      <c r="U175" s="6"/>
      <c r="V175" s="6"/>
      <c r="W175" s="6"/>
      <c r="X175" s="6"/>
      <c r="Y175" s="6"/>
    </row>
    <row r="176" spans="1:25" x14ac:dyDescent="0.2">
      <c r="A176" s="6"/>
      <c r="B176" s="6"/>
      <c r="C176" s="6"/>
      <c r="D176" s="6"/>
      <c r="E176" s="6"/>
      <c r="F176" s="6"/>
      <c r="G176" s="6"/>
      <c r="H176" s="6"/>
      <c r="I176" s="6"/>
      <c r="M176" s="6"/>
      <c r="N176" s="6"/>
      <c r="O176" s="6"/>
      <c r="P176" s="6"/>
      <c r="Q176" s="6"/>
      <c r="R176" s="6"/>
      <c r="S176" s="6"/>
      <c r="T176" s="6"/>
      <c r="U176" s="6"/>
      <c r="V176" s="6"/>
      <c r="W176" s="6"/>
      <c r="X176" s="6"/>
      <c r="Y176" s="6"/>
    </row>
    <row r="177" spans="1:55" x14ac:dyDescent="0.2">
      <c r="A177" s="6"/>
      <c r="B177" s="6"/>
      <c r="C177" s="6"/>
      <c r="D177" s="6"/>
      <c r="E177" s="6"/>
      <c r="F177" s="6"/>
      <c r="G177" s="6"/>
      <c r="H177" s="6"/>
      <c r="I177" s="6"/>
    </row>
    <row r="178" spans="1:55" x14ac:dyDescent="0.2">
      <c r="A178" s="6"/>
      <c r="B178" s="6"/>
      <c r="C178" s="6"/>
      <c r="D178" s="6"/>
      <c r="E178" s="6"/>
      <c r="F178" s="6"/>
      <c r="G178" s="6"/>
      <c r="H178" s="6"/>
      <c r="I178" s="6"/>
    </row>
    <row r="179" spans="1:55" x14ac:dyDescent="0.2">
      <c r="A179" s="6"/>
      <c r="B179" s="6"/>
      <c r="C179" s="6"/>
      <c r="D179" s="6"/>
      <c r="E179" s="6"/>
      <c r="F179" s="6"/>
      <c r="G179" s="6"/>
      <c r="H179" s="6"/>
      <c r="I179" s="6"/>
    </row>
    <row r="180" spans="1:55" x14ac:dyDescent="0.2">
      <c r="A180" s="6"/>
      <c r="B180" s="6"/>
      <c r="C180" s="6"/>
      <c r="D180" s="6"/>
      <c r="E180" s="6"/>
      <c r="F180" s="6"/>
      <c r="G180" s="6"/>
      <c r="H180" s="6"/>
      <c r="I180" s="6"/>
    </row>
    <row r="181" spans="1:55" x14ac:dyDescent="0.2">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71"/>
      <c r="AJ181" s="66"/>
      <c r="AK181" s="66"/>
      <c r="AL181" s="66"/>
      <c r="AM181" s="66"/>
      <c r="AN181" s="66"/>
      <c r="AO181" s="66"/>
      <c r="AP181" s="66"/>
      <c r="AQ181" s="66"/>
      <c r="AR181" s="66"/>
      <c r="AS181" s="66"/>
      <c r="AT181" s="66"/>
      <c r="AU181" s="66"/>
      <c r="AV181" s="66"/>
      <c r="AW181" s="66"/>
      <c r="AX181" s="66"/>
      <c r="AY181" s="66"/>
      <c r="AZ181" s="66"/>
      <c r="BA181" s="66"/>
      <c r="BB181" s="66"/>
      <c r="BC181" s="66"/>
    </row>
    <row r="182" spans="1:55" ht="25.5" x14ac:dyDescent="0.2">
      <c r="A182" s="71" t="s">
        <v>75</v>
      </c>
      <c r="B182" s="71"/>
      <c r="C182" s="71"/>
      <c r="D182" s="71"/>
      <c r="E182" s="71"/>
      <c r="F182" s="71"/>
      <c r="G182" s="71"/>
      <c r="H182" s="173"/>
      <c r="I182" s="71"/>
      <c r="J182" s="71"/>
      <c r="K182" s="71"/>
      <c r="L182" s="71"/>
      <c r="M182" s="71"/>
      <c r="N182" s="71"/>
      <c r="O182" s="66"/>
      <c r="P182" s="66"/>
      <c r="Q182" s="71"/>
      <c r="R182" s="71"/>
      <c r="S182" s="71"/>
      <c r="T182" s="71"/>
      <c r="U182" s="71"/>
      <c r="V182" s="71"/>
      <c r="W182" s="71"/>
      <c r="X182" s="71"/>
      <c r="Y182" s="173"/>
      <c r="Z182" s="175"/>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174" t="s">
        <v>76</v>
      </c>
      <c r="BC182" s="174">
        <v>0</v>
      </c>
    </row>
    <row r="183" spans="1:55" x14ac:dyDescent="0.2">
      <c r="A183" s="71">
        <f>COUNTIF(A10:G10,"0")</f>
        <v>0</v>
      </c>
      <c r="B183" s="71">
        <f>COUNTIF(A13:G13,"0")</f>
        <v>0</v>
      </c>
      <c r="C183" s="71">
        <f>COUNTIF(A16:G16,"0")</f>
        <v>0</v>
      </c>
      <c r="D183" s="71">
        <f>COUNTIF(A19:G19,"0")</f>
        <v>0</v>
      </c>
      <c r="E183" s="71">
        <f>COUNTIF(A22:G22,"0")</f>
        <v>0</v>
      </c>
      <c r="F183" s="71">
        <f>COUNTIF(A25:G25,"0")</f>
        <v>0</v>
      </c>
      <c r="G183" s="71">
        <f>COUNTIF(A28:G28,"0")</f>
        <v>0</v>
      </c>
      <c r="H183" s="71">
        <f>COUNTIF(A31:G31,"0")</f>
        <v>0</v>
      </c>
      <c r="I183" s="71">
        <f>COUNTIF(A34:G34,"0")</f>
        <v>0</v>
      </c>
      <c r="J183" s="71">
        <f>COUNTIF(A37:G37,"0")</f>
        <v>0</v>
      </c>
      <c r="K183" s="71">
        <f>COUNTIF(A40:G40,"0")</f>
        <v>0</v>
      </c>
      <c r="L183" s="71">
        <f>COUNTIF(A43:G43,"0")</f>
        <v>0</v>
      </c>
      <c r="M183" s="71">
        <f>COUNTIF(A46:G46,"0")</f>
        <v>0</v>
      </c>
      <c r="N183" s="71">
        <f>COUNTIF(A49:G49,"0")</f>
        <v>0</v>
      </c>
      <c r="O183" s="71">
        <f>COUNTIF(A52:G52,"0")</f>
        <v>0</v>
      </c>
      <c r="P183" s="71">
        <f>COUNTIF(A55:G55,"0")</f>
        <v>0</v>
      </c>
      <c r="Q183" s="71">
        <f>COUNTIF(A58:G58,"0")</f>
        <v>0</v>
      </c>
      <c r="R183" s="71">
        <f>COUNTIF(A61:G61,"0")</f>
        <v>0</v>
      </c>
      <c r="S183" s="71">
        <f>COUNTIF(A64:G64,"0")</f>
        <v>0</v>
      </c>
      <c r="T183" s="71">
        <f>COUNTIF(A67:G67,"0")</f>
        <v>0</v>
      </c>
      <c r="U183" s="71">
        <f>COUNTIF(A70:G70,"0")</f>
        <v>0</v>
      </c>
      <c r="V183" s="71">
        <f>COUNTIF(A73:G73,"0")</f>
        <v>0</v>
      </c>
      <c r="W183" s="71">
        <f>COUNTIF(A76:G76,"0")</f>
        <v>0</v>
      </c>
      <c r="X183" s="71">
        <f>COUNTIF(A79:G79,"0")</f>
        <v>0</v>
      </c>
      <c r="Y183" s="71">
        <f>COUNTIF(A82:G82,"0")</f>
        <v>0</v>
      </c>
      <c r="Z183" s="71">
        <f>COUNTIF(A85:G85,"0")</f>
        <v>0</v>
      </c>
      <c r="AA183" s="71">
        <f>COUNTIF(A88:G88,"0")</f>
        <v>0</v>
      </c>
      <c r="AB183" s="71">
        <f>COUNTIF($A$91:$G$91,"0")</f>
        <v>0</v>
      </c>
      <c r="AC183" s="71">
        <f>COUNTIF($A$94:$G$94,"0")</f>
        <v>0</v>
      </c>
      <c r="AD183" s="71">
        <f>COUNTIF($A$97:$G$97,"0")</f>
        <v>0</v>
      </c>
      <c r="AE183" s="71">
        <f>COUNTIF($A$100:$G$100,"0")</f>
        <v>0</v>
      </c>
      <c r="AF183" s="71">
        <f>COUNTIF($A$103:$G$103,"0")</f>
        <v>0</v>
      </c>
      <c r="AG183" s="71">
        <f>COUNTIF($A$106:$G$106,"0")</f>
        <v>0</v>
      </c>
      <c r="AH183" s="71">
        <f>COUNTIF($A$109:$G$109,"0")</f>
        <v>0</v>
      </c>
      <c r="AI183" s="71">
        <f>COUNTIF($A$112:$G$112,"0")</f>
        <v>0</v>
      </c>
      <c r="AJ183" s="71">
        <f>COUNTIF($A$115:$G$115,"0")</f>
        <v>0</v>
      </c>
      <c r="AK183" s="71">
        <f>COUNTIF($A$118:$G$118,"0")</f>
        <v>0</v>
      </c>
      <c r="AL183" s="71">
        <f>COUNTIF($A$121:$G$121,"0")</f>
        <v>0</v>
      </c>
      <c r="AM183" s="71">
        <f>COUNTIF($A$124:$G$124,"0")</f>
        <v>0</v>
      </c>
      <c r="AN183" s="71">
        <f>COUNTIF($A$127:$G$127,"0")</f>
        <v>0</v>
      </c>
      <c r="AO183" s="71">
        <f>COUNTIF($A$130:$G$130,"0")</f>
        <v>0</v>
      </c>
      <c r="AP183" s="71">
        <f>COUNTIF($A$133:$G$133,"0")</f>
        <v>0</v>
      </c>
      <c r="AQ183" s="71">
        <f>COUNTIF($A$136:$G$136,"0")</f>
        <v>0</v>
      </c>
      <c r="AR183" s="71">
        <f>COUNTIF($A$139:$G$139,"0")</f>
        <v>0</v>
      </c>
      <c r="AS183" s="71">
        <f>COUNTIF($A$142:$G$142,"0")</f>
        <v>0</v>
      </c>
      <c r="AT183" s="71">
        <f>COUNTIF($A$145:$G$145,"0")</f>
        <v>0</v>
      </c>
      <c r="AU183" s="71">
        <f>COUNTIF($A$148:$G$148,"0")</f>
        <v>0</v>
      </c>
      <c r="AV183" s="71">
        <f>COUNTIF($A$151:$G$151,"0")</f>
        <v>0</v>
      </c>
      <c r="AW183" s="71">
        <f>COUNTIF($A$154:$G$154,"0")</f>
        <v>0</v>
      </c>
      <c r="AX183" s="71">
        <f>COUNTIF($A$157:$G$157,"0")</f>
        <v>0</v>
      </c>
      <c r="AY183" s="71">
        <f>COUNTIF($A$160:$G$160,"0")</f>
        <v>0</v>
      </c>
      <c r="AZ183" s="71">
        <f>COUNTIF($A$163:$G$163,"0")</f>
        <v>0</v>
      </c>
      <c r="BA183" s="71">
        <f>COUNTIF($A$166:$G$166,"0")</f>
        <v>0</v>
      </c>
      <c r="BB183" s="173">
        <f>SUM(A183:BA183)</f>
        <v>0</v>
      </c>
      <c r="BC183" s="175">
        <f>BB183/360</f>
        <v>0</v>
      </c>
    </row>
    <row r="184" spans="1:55" ht="25.5" x14ac:dyDescent="0.2">
      <c r="A184" s="71" t="s">
        <v>26</v>
      </c>
      <c r="B184" s="71"/>
      <c r="C184" s="71"/>
      <c r="D184" s="71"/>
      <c r="E184" s="71"/>
      <c r="F184" s="71"/>
      <c r="G184" s="71"/>
      <c r="H184" s="71"/>
      <c r="I184" s="71"/>
      <c r="J184" s="71"/>
      <c r="K184" s="71"/>
      <c r="L184" s="71"/>
      <c r="M184" s="71"/>
      <c r="N184" s="71"/>
      <c r="O184" s="66"/>
      <c r="P184" s="66"/>
      <c r="Q184" s="71"/>
      <c r="R184" s="71"/>
      <c r="S184" s="71"/>
      <c r="T184" s="71"/>
      <c r="U184" s="71"/>
      <c r="V184" s="71"/>
      <c r="W184" s="71"/>
      <c r="X184" s="71"/>
      <c r="Y184" s="173"/>
      <c r="Z184" s="175"/>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174" t="s">
        <v>37</v>
      </c>
      <c r="BC184" s="173">
        <v>1</v>
      </c>
    </row>
    <row r="185" spans="1:55" x14ac:dyDescent="0.2">
      <c r="A185" s="71">
        <f>COUNTIF(A10:G10,"1")</f>
        <v>0</v>
      </c>
      <c r="B185" s="71">
        <f>COUNTIF(A13:G13,"1")</f>
        <v>0</v>
      </c>
      <c r="C185" s="71">
        <f>COUNTIF(A16:G16,"1")</f>
        <v>0</v>
      </c>
      <c r="D185" s="71">
        <f>COUNTIF(A19:G19,"1")</f>
        <v>0</v>
      </c>
      <c r="E185" s="71">
        <f>COUNTIF(A22:G22,"1")</f>
        <v>0</v>
      </c>
      <c r="F185" s="71">
        <f>COUNTIF(A25:G25,"1")</f>
        <v>0</v>
      </c>
      <c r="G185" s="71">
        <f>COUNTIF(A28:G28,"1")</f>
        <v>0</v>
      </c>
      <c r="H185" s="71">
        <f>COUNTIF(A31:G31,"1")</f>
        <v>0</v>
      </c>
      <c r="I185" s="71">
        <f>COUNTIF(A34:G34,"1")</f>
        <v>0</v>
      </c>
      <c r="J185" s="71">
        <f>COUNTIF(A37:G37,"1")</f>
        <v>0</v>
      </c>
      <c r="K185" s="71">
        <f>COUNTIF(A40:G40,"1")</f>
        <v>0</v>
      </c>
      <c r="L185" s="71">
        <f>COUNTIF(A43:G43,"1")</f>
        <v>0</v>
      </c>
      <c r="M185" s="71">
        <f>COUNTIF(A46:G46,"1")</f>
        <v>0</v>
      </c>
      <c r="N185" s="71">
        <f>COUNTIF(A49:G49,"1")</f>
        <v>0</v>
      </c>
      <c r="O185" s="71">
        <f>COUNTIF(A52:G52,"1")</f>
        <v>0</v>
      </c>
      <c r="P185" s="71">
        <f>COUNTIF(A55:G55,"1")</f>
        <v>0</v>
      </c>
      <c r="Q185" s="71">
        <f>COUNTIF(A58:G58,"1")</f>
        <v>0</v>
      </c>
      <c r="R185" s="71">
        <f>COUNTIF(A61:G61,"1")</f>
        <v>0</v>
      </c>
      <c r="S185" s="71">
        <f>COUNTIF(A64:G64,"1")</f>
        <v>0</v>
      </c>
      <c r="T185" s="71">
        <f>COUNTIF(A67:G67,"1")</f>
        <v>0</v>
      </c>
      <c r="U185" s="71">
        <f>COUNTIF(A70:G70,"1")</f>
        <v>0</v>
      </c>
      <c r="V185" s="71">
        <f>COUNTIF(A73:G73,"1")</f>
        <v>0</v>
      </c>
      <c r="W185" s="71">
        <f>COUNTIF(A76:G76,"1")</f>
        <v>0</v>
      </c>
      <c r="X185" s="71">
        <f>COUNTIF(A79:G79,"1")</f>
        <v>0</v>
      </c>
      <c r="Y185" s="71">
        <f>COUNTIF(A82:G82,"1")</f>
        <v>0</v>
      </c>
      <c r="Z185" s="71">
        <f>COUNTIF(A85:G85,"1")</f>
        <v>0</v>
      </c>
      <c r="AA185" s="71">
        <f>COUNTIF(A88:G88,"1")</f>
        <v>0</v>
      </c>
      <c r="AB185" s="71">
        <f>COUNTIF($A$91:$G$91,"1")</f>
        <v>0</v>
      </c>
      <c r="AC185" s="71">
        <f>COUNTIF($A$94:$G$94,"1")</f>
        <v>0</v>
      </c>
      <c r="AD185" s="71">
        <f>COUNTIF($A$97:$G$97,"1")</f>
        <v>0</v>
      </c>
      <c r="AE185" s="71">
        <f>COUNTIF($A$100:$G$100,"1")</f>
        <v>0</v>
      </c>
      <c r="AF185" s="71">
        <f>COUNTIF($A$103:$G$103,"1")</f>
        <v>0</v>
      </c>
      <c r="AG185" s="71">
        <f>COUNTIF($A$106:$G$106,"1")</f>
        <v>0</v>
      </c>
      <c r="AH185" s="71">
        <f>COUNTIF($A$109:$G$109,"1")</f>
        <v>0</v>
      </c>
      <c r="AI185" s="71">
        <f>COUNTIF($A$112:$G$112,"1")</f>
        <v>0</v>
      </c>
      <c r="AJ185" s="71">
        <f>COUNTIF($A$115:$G$115,"1")</f>
        <v>0</v>
      </c>
      <c r="AK185" s="71">
        <f>COUNTIF($A$118:$G$118,"1")</f>
        <v>0</v>
      </c>
      <c r="AL185" s="71">
        <f>COUNTIF($A$121:$G$121,"1")</f>
        <v>0</v>
      </c>
      <c r="AM185" s="71">
        <f>COUNTIF($A$124:$G$124,"1")</f>
        <v>0</v>
      </c>
      <c r="AN185" s="71">
        <f>COUNTIF($A$127:$G$127,"1")</f>
        <v>0</v>
      </c>
      <c r="AO185" s="71">
        <f>COUNTIF($A$130:$G$130,"1")</f>
        <v>0</v>
      </c>
      <c r="AP185" s="71">
        <f>COUNTIF($A$133:$G$133,"1")</f>
        <v>0</v>
      </c>
      <c r="AQ185" s="71">
        <f>COUNTIF($A$136:$G$136,"1")</f>
        <v>0</v>
      </c>
      <c r="AR185" s="71">
        <f>COUNTIF($A$139:$G$139,"1")</f>
        <v>0</v>
      </c>
      <c r="AS185" s="71">
        <f>COUNTIF($A$142:$G$142,"1")</f>
        <v>0</v>
      </c>
      <c r="AT185" s="71">
        <f>COUNTIF($A$145:$G$145,"1")</f>
        <v>0</v>
      </c>
      <c r="AU185" s="71">
        <f>COUNTIF($A$148:$G$148,"1")</f>
        <v>0</v>
      </c>
      <c r="AV185" s="71">
        <f>COUNTIF($A$151:$G$151,"1")</f>
        <v>0</v>
      </c>
      <c r="AW185" s="71">
        <f>COUNTIF($A$154:$G$154,"1")</f>
        <v>0</v>
      </c>
      <c r="AX185" s="71">
        <f>COUNTIF($A$157:$G$157,"1")</f>
        <v>0</v>
      </c>
      <c r="AY185" s="71">
        <f>COUNTIF($A$160:$G$160,"1")</f>
        <v>0</v>
      </c>
      <c r="AZ185" s="71">
        <f>COUNTIF($A$163:$G$163,"1")</f>
        <v>0</v>
      </c>
      <c r="BA185" s="71">
        <f>COUNTIF($A$166:$G$166,"1")</f>
        <v>0</v>
      </c>
      <c r="BB185" s="173">
        <f>SUM(A185:BA185)</f>
        <v>0</v>
      </c>
      <c r="BC185" s="175">
        <f>BB185/360</f>
        <v>0</v>
      </c>
    </row>
    <row r="186" spans="1:55" ht="25.5" x14ac:dyDescent="0.2">
      <c r="A186" s="71" t="s">
        <v>27</v>
      </c>
      <c r="B186" s="71"/>
      <c r="C186" s="71"/>
      <c r="D186" s="71"/>
      <c r="E186" s="71"/>
      <c r="F186" s="71"/>
      <c r="G186" s="71"/>
      <c r="H186" s="71"/>
      <c r="I186" s="71"/>
      <c r="J186" s="71"/>
      <c r="K186" s="71"/>
      <c r="L186" s="71"/>
      <c r="M186" s="71"/>
      <c r="N186" s="71"/>
      <c r="O186" s="66"/>
      <c r="P186" s="66"/>
      <c r="Q186" s="71"/>
      <c r="R186" s="71"/>
      <c r="S186" s="71"/>
      <c r="T186" s="71"/>
      <c r="U186" s="71"/>
      <c r="V186" s="71"/>
      <c r="W186" s="71"/>
      <c r="X186" s="71"/>
      <c r="Y186" s="173"/>
      <c r="Z186" s="175"/>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174" t="s">
        <v>38</v>
      </c>
      <c r="BC186" s="174">
        <v>2</v>
      </c>
    </row>
    <row r="187" spans="1:55" x14ac:dyDescent="0.2">
      <c r="A187" s="71">
        <f>COUNTIF(A10:G10,"2")</f>
        <v>0</v>
      </c>
      <c r="B187" s="71">
        <f>COUNTIF(A13:G13,"2")</f>
        <v>0</v>
      </c>
      <c r="C187" s="71">
        <f>COUNTIF(A16:G16,"2")</f>
        <v>0</v>
      </c>
      <c r="D187" s="71">
        <f>COUNTIF(A19:G19,"2")</f>
        <v>0</v>
      </c>
      <c r="E187" s="71">
        <f>COUNTIF(A22:G22,"2")</f>
        <v>0</v>
      </c>
      <c r="F187" s="71">
        <f>COUNTIF(A25:G25,"2")</f>
        <v>0</v>
      </c>
      <c r="G187" s="71">
        <f>COUNTIF(A28:G28,"2")</f>
        <v>0</v>
      </c>
      <c r="H187" s="71">
        <f>COUNTIF(A31:G31,"2")</f>
        <v>0</v>
      </c>
      <c r="I187" s="71">
        <f>COUNTIF(A34:G34,"2")</f>
        <v>0</v>
      </c>
      <c r="J187" s="71">
        <f>COUNTIF(A37:G37,"2")</f>
        <v>0</v>
      </c>
      <c r="K187" s="71">
        <f>COUNTIF(A40:G40,"2")</f>
        <v>0</v>
      </c>
      <c r="L187" s="71">
        <f>COUNTIF(A43:G43,"2")</f>
        <v>0</v>
      </c>
      <c r="M187" s="71">
        <f>COUNTIF(A46:G46,"2")</f>
        <v>0</v>
      </c>
      <c r="N187" s="71">
        <f>COUNTIF(A49:G49,"2")</f>
        <v>0</v>
      </c>
      <c r="O187" s="71">
        <f>COUNTIF($A$52:$G$52,"2")</f>
        <v>0</v>
      </c>
      <c r="P187" s="71">
        <f>COUNTIF($A$55:$G$55,"2")</f>
        <v>0</v>
      </c>
      <c r="Q187" s="71">
        <f>COUNTIF($A$58:$G$58,"2")</f>
        <v>0</v>
      </c>
      <c r="R187" s="71">
        <f>COUNTIF($A$61:$G$61,"2")</f>
        <v>0</v>
      </c>
      <c r="S187" s="71">
        <f>COUNTIF($A$64:$G$64,"2")</f>
        <v>0</v>
      </c>
      <c r="T187" s="71">
        <f>COUNTIF($A$67:$G$67,"2")</f>
        <v>0</v>
      </c>
      <c r="U187" s="71">
        <f>COUNTIF($A$70:$G$70,"2")</f>
        <v>0</v>
      </c>
      <c r="V187" s="71">
        <f>COUNTIF($A$73:$G$73,"2")</f>
        <v>0</v>
      </c>
      <c r="W187" s="71">
        <f>COUNTIF($A$76:$G$76,"2")</f>
        <v>0</v>
      </c>
      <c r="X187" s="71">
        <f>COUNTIF($A$79:$G$79,"2")</f>
        <v>0</v>
      </c>
      <c r="Y187" s="71">
        <f>COUNTIF($A$82:$G$82,"2")</f>
        <v>0</v>
      </c>
      <c r="Z187" s="71">
        <f>COUNTIF($A$85:$G$85,"2")</f>
        <v>0</v>
      </c>
      <c r="AA187" s="71">
        <f>COUNTIF($A$88:$G$88,"2")</f>
        <v>0</v>
      </c>
      <c r="AB187" s="71">
        <f>COUNTIF($A$91:$G$91,"2")</f>
        <v>0</v>
      </c>
      <c r="AC187" s="71">
        <f>COUNTIF($A$94:$G$94,"2")</f>
        <v>0</v>
      </c>
      <c r="AD187" s="71">
        <f>COUNTIF($A$97:$G$97,"2")</f>
        <v>0</v>
      </c>
      <c r="AE187" s="71">
        <f>COUNTIF($A$100:$G$100,"2")</f>
        <v>0</v>
      </c>
      <c r="AF187" s="71">
        <f>COUNTIF($A$103:$G$103,"2")</f>
        <v>0</v>
      </c>
      <c r="AG187" s="71">
        <f>COUNTIF($A$106:$G$106,"2")</f>
        <v>0</v>
      </c>
      <c r="AH187" s="71">
        <f>COUNTIF($A$109:$G$109,"2")</f>
        <v>0</v>
      </c>
      <c r="AI187" s="71">
        <f>COUNTIF($A$112:$G$112,"2")</f>
        <v>0</v>
      </c>
      <c r="AJ187" s="71">
        <f>COUNTIF($A$115:$G$115,"2")</f>
        <v>0</v>
      </c>
      <c r="AK187" s="71">
        <f>COUNTIF($A$118:$G$118,"2")</f>
        <v>0</v>
      </c>
      <c r="AL187" s="71">
        <f>COUNTIF($A$121:$G$121,"2")</f>
        <v>0</v>
      </c>
      <c r="AM187" s="71">
        <f>COUNTIF($A$124:$G$124,"2")</f>
        <v>0</v>
      </c>
      <c r="AN187" s="71">
        <f>COUNTIF($A$127:$G$127,"2")</f>
        <v>0</v>
      </c>
      <c r="AO187" s="71">
        <f>COUNTIF($A$130:$G$130,"2")</f>
        <v>0</v>
      </c>
      <c r="AP187" s="71">
        <f>COUNTIF($A$133:$G$133,"2")</f>
        <v>0</v>
      </c>
      <c r="AQ187" s="71">
        <f>COUNTIF($A$136:$G$136,"2")</f>
        <v>0</v>
      </c>
      <c r="AR187" s="71">
        <f>COUNTIF($A$139:$G$139,"2")</f>
        <v>0</v>
      </c>
      <c r="AS187" s="71">
        <f>COUNTIF($A$142:$G$142,"2")</f>
        <v>0</v>
      </c>
      <c r="AT187" s="71">
        <f>COUNTIF($A$145:$G$145,"2")</f>
        <v>0</v>
      </c>
      <c r="AU187" s="71">
        <f>COUNTIF($A$148:$G$148,"2")</f>
        <v>0</v>
      </c>
      <c r="AV187" s="71">
        <f>COUNTIF($A$151:$G$151,"2")</f>
        <v>0</v>
      </c>
      <c r="AW187" s="71">
        <f>COUNTIF($A$154:$G$154,"2")</f>
        <v>0</v>
      </c>
      <c r="AX187" s="71">
        <f>COUNTIF($A$157:$G$157,"2")</f>
        <v>0</v>
      </c>
      <c r="AY187" s="71">
        <f>COUNTIF($A$160:$G$160,"2")</f>
        <v>0</v>
      </c>
      <c r="AZ187" s="71">
        <f>COUNTIF($A$163:$G$163,"2")</f>
        <v>0</v>
      </c>
      <c r="BA187" s="71">
        <f>COUNTIF($A$166:$G$166,"2")</f>
        <v>0</v>
      </c>
      <c r="BB187" s="173">
        <f>SUM(A187:BA187)</f>
        <v>0</v>
      </c>
      <c r="BC187" s="175">
        <f>BB187/360</f>
        <v>0</v>
      </c>
    </row>
    <row r="188" spans="1:55" ht="25.5" x14ac:dyDescent="0.2">
      <c r="A188" s="71" t="s">
        <v>28</v>
      </c>
      <c r="B188" s="71"/>
      <c r="C188" s="71"/>
      <c r="D188" s="71"/>
      <c r="E188" s="71"/>
      <c r="F188" s="71"/>
      <c r="G188" s="71"/>
      <c r="H188" s="71"/>
      <c r="I188" s="71"/>
      <c r="J188" s="71"/>
      <c r="K188" s="71"/>
      <c r="L188" s="71"/>
      <c r="M188" s="71"/>
      <c r="N188" s="71"/>
      <c r="O188" s="66"/>
      <c r="P188" s="66"/>
      <c r="Q188" s="71"/>
      <c r="R188" s="71"/>
      <c r="S188" s="71"/>
      <c r="T188" s="71"/>
      <c r="U188" s="71"/>
      <c r="V188" s="71"/>
      <c r="W188" s="71"/>
      <c r="X188" s="71"/>
      <c r="Y188" s="173"/>
      <c r="Z188" s="175"/>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174" t="s">
        <v>39</v>
      </c>
      <c r="BC188" s="174">
        <v>3</v>
      </c>
    </row>
    <row r="189" spans="1:55" x14ac:dyDescent="0.2">
      <c r="A189" s="71">
        <f>COUNTIF(A10:G10,"3")</f>
        <v>0</v>
      </c>
      <c r="B189" s="71">
        <f>COUNTIF(A13:G13,"3")</f>
        <v>0</v>
      </c>
      <c r="C189" s="71">
        <f>COUNTIF(A16:G16,"3")</f>
        <v>0</v>
      </c>
      <c r="D189" s="71">
        <f>COUNTIF(A19:G19,"3")</f>
        <v>0</v>
      </c>
      <c r="E189" s="71">
        <f>COUNTIF(A22:G22,"3")</f>
        <v>0</v>
      </c>
      <c r="F189" s="71">
        <f>COUNTIF(A25:G25,"3")</f>
        <v>0</v>
      </c>
      <c r="G189" s="71">
        <f>COUNTIF(A28:G28,"3")</f>
        <v>0</v>
      </c>
      <c r="H189" s="71">
        <f>COUNTIF(A31:G31,"3")</f>
        <v>0</v>
      </c>
      <c r="I189" s="71">
        <f>COUNTIF(A34:G34,"3")</f>
        <v>0</v>
      </c>
      <c r="J189" s="71">
        <f>COUNTIF(A37:G37,"3")</f>
        <v>0</v>
      </c>
      <c r="K189" s="71">
        <f>COUNTIF(A40:G40,"3")</f>
        <v>0</v>
      </c>
      <c r="L189" s="71">
        <f>COUNTIF(A43:G43,"3")</f>
        <v>0</v>
      </c>
      <c r="M189" s="71">
        <f>COUNTIF(A46:G46,"3")</f>
        <v>0</v>
      </c>
      <c r="N189" s="71">
        <f>COUNTIF(A49:G49,"3")</f>
        <v>0</v>
      </c>
      <c r="O189" s="71">
        <f>COUNTIF($A$52:$G$52,"3")</f>
        <v>0</v>
      </c>
      <c r="P189" s="71">
        <f>COUNTIF($A$55:$G$55,"3")</f>
        <v>0</v>
      </c>
      <c r="Q189" s="71">
        <f>COUNTIF($A$58:$G$58,"3")</f>
        <v>0</v>
      </c>
      <c r="R189" s="71">
        <f>COUNTIF($A$61:$G$61,"3")</f>
        <v>0</v>
      </c>
      <c r="S189" s="71">
        <f>COUNTIF($A$64:$G$64,"3")</f>
        <v>0</v>
      </c>
      <c r="T189" s="71">
        <f>COUNTIF($A$67:$G$67,"3")</f>
        <v>0</v>
      </c>
      <c r="U189" s="71">
        <f>COUNTIF($A$70:$G$70,"3")</f>
        <v>0</v>
      </c>
      <c r="V189" s="71">
        <f>COUNTIF($A$73:$G$73,"3")</f>
        <v>0</v>
      </c>
      <c r="W189" s="71">
        <f>COUNTIF($A$76:$G$76,"3")</f>
        <v>0</v>
      </c>
      <c r="X189" s="71">
        <f>COUNTIF($A$79:$G$79,"3")</f>
        <v>0</v>
      </c>
      <c r="Y189" s="71">
        <f>COUNTIF($A$82:$G$82,"3")</f>
        <v>0</v>
      </c>
      <c r="Z189" s="71">
        <f>COUNTIF($A$85:$G$85,"3")</f>
        <v>0</v>
      </c>
      <c r="AA189" s="71">
        <f>COUNTIF($A$88:$G$88,"3")</f>
        <v>0</v>
      </c>
      <c r="AB189" s="71">
        <f>COUNTIF($A$91:$G$91,"3")</f>
        <v>0</v>
      </c>
      <c r="AC189" s="71">
        <f>COUNTIF($A$94:$G$94,"3")</f>
        <v>0</v>
      </c>
      <c r="AD189" s="71">
        <f>COUNTIF($A$97:$G$97,"3")</f>
        <v>0</v>
      </c>
      <c r="AE189" s="71">
        <f>COUNTIF($A$100:$G$100,"3")</f>
        <v>0</v>
      </c>
      <c r="AF189" s="71">
        <f>COUNTIF($A$103:$G$103,"3")</f>
        <v>0</v>
      </c>
      <c r="AG189" s="71">
        <f>COUNTIF($A$106:$G$106,"3")</f>
        <v>0</v>
      </c>
      <c r="AH189" s="71">
        <f>COUNTIF($A$109:$G$109,"3")</f>
        <v>0</v>
      </c>
      <c r="AI189" s="71">
        <f>COUNTIF($A$112:$G$112,"3")</f>
        <v>0</v>
      </c>
      <c r="AJ189" s="71">
        <f>COUNTIF($A$115:$G$115,"3")</f>
        <v>0</v>
      </c>
      <c r="AK189" s="71">
        <f>COUNTIF($A$118:$G$118,"3")</f>
        <v>0</v>
      </c>
      <c r="AL189" s="71">
        <f>COUNTIF($A$121:$G$121,"3")</f>
        <v>0</v>
      </c>
      <c r="AM189" s="71">
        <f>COUNTIF($A$124:$G$124,"3")</f>
        <v>0</v>
      </c>
      <c r="AN189" s="71">
        <f>COUNTIF($A$127:$G$127,"3")</f>
        <v>0</v>
      </c>
      <c r="AO189" s="71">
        <f>COUNTIF($A$130:$G$130,"3")</f>
        <v>0</v>
      </c>
      <c r="AP189" s="71">
        <f>COUNTIF($A$133:$G$133,"3")</f>
        <v>0</v>
      </c>
      <c r="AQ189" s="71">
        <f>COUNTIF($A$136:$G$136,"3")</f>
        <v>0</v>
      </c>
      <c r="AR189" s="71">
        <f>COUNTIF($A$139:$G$139,"3")</f>
        <v>0</v>
      </c>
      <c r="AS189" s="71">
        <f>COUNTIF($A$142:$G$142,"3")</f>
        <v>0</v>
      </c>
      <c r="AT189" s="71">
        <f>COUNTIF($A$145:$G$145,"3")</f>
        <v>0</v>
      </c>
      <c r="AU189" s="71">
        <f>COUNTIF($A$148:$G$148,"3")</f>
        <v>0</v>
      </c>
      <c r="AV189" s="71">
        <f>COUNTIF($A$151:$G$151,"3")</f>
        <v>0</v>
      </c>
      <c r="AW189" s="71">
        <f>COUNTIF($A$154:$G$154,"3")</f>
        <v>0</v>
      </c>
      <c r="AX189" s="71">
        <f>COUNTIF($A$157:$G$157,"3")</f>
        <v>0</v>
      </c>
      <c r="AY189" s="71">
        <f>COUNTIF($A$160:$G$160,"3")</f>
        <v>0</v>
      </c>
      <c r="AZ189" s="71">
        <f>COUNTIF($A$163:$G$163,"3")</f>
        <v>0</v>
      </c>
      <c r="BA189" s="71">
        <f>COUNTIF($A$166:$G$166,"3")</f>
        <v>0</v>
      </c>
      <c r="BB189" s="173">
        <f>SUM(A189:BA189)</f>
        <v>0</v>
      </c>
      <c r="BC189" s="175">
        <f>BB189/360</f>
        <v>0</v>
      </c>
    </row>
    <row r="190" spans="1:55" ht="25.5" x14ac:dyDescent="0.2">
      <c r="A190" s="71" t="s">
        <v>29</v>
      </c>
      <c r="B190" s="71"/>
      <c r="C190" s="71"/>
      <c r="D190" s="71"/>
      <c r="E190" s="71"/>
      <c r="F190" s="71"/>
      <c r="G190" s="71"/>
      <c r="H190" s="71"/>
      <c r="I190" s="71"/>
      <c r="J190" s="71"/>
      <c r="K190" s="71"/>
      <c r="L190" s="71"/>
      <c r="M190" s="71"/>
      <c r="N190" s="71"/>
      <c r="O190" s="66"/>
      <c r="P190" s="66"/>
      <c r="Q190" s="71"/>
      <c r="R190" s="71"/>
      <c r="S190" s="71"/>
      <c r="T190" s="71"/>
      <c r="U190" s="71"/>
      <c r="V190" s="71"/>
      <c r="W190" s="71"/>
      <c r="X190" s="71"/>
      <c r="Y190" s="173"/>
      <c r="Z190" s="175"/>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174" t="s">
        <v>40</v>
      </c>
      <c r="BC190" s="174">
        <v>4</v>
      </c>
    </row>
    <row r="191" spans="1:55" x14ac:dyDescent="0.2">
      <c r="A191" s="71">
        <f>COUNTIF(A10:G10,"4")</f>
        <v>0</v>
      </c>
      <c r="B191" s="71">
        <f>COUNTIF(A13:G13,"4")</f>
        <v>0</v>
      </c>
      <c r="C191" s="71">
        <f>COUNTIF(A16:G16,"4")</f>
        <v>0</v>
      </c>
      <c r="D191" s="71">
        <f>COUNTIF(A19:G19,"4")</f>
        <v>0</v>
      </c>
      <c r="E191" s="71">
        <f>COUNTIF(A22:G22,"4")</f>
        <v>0</v>
      </c>
      <c r="F191" s="71">
        <f>COUNTIF(A25:G25,"4")</f>
        <v>0</v>
      </c>
      <c r="G191" s="71">
        <f>COUNTIF(A28:G28,"4")</f>
        <v>0</v>
      </c>
      <c r="H191" s="71">
        <f>COUNTIF(A31:G31,"4")</f>
        <v>0</v>
      </c>
      <c r="I191" s="71">
        <f>COUNTIF(A34:G34,"4")</f>
        <v>0</v>
      </c>
      <c r="J191" s="71">
        <f>COUNTIF(A37:G37,"4")</f>
        <v>0</v>
      </c>
      <c r="K191" s="71">
        <f>COUNTIF(A40:G40,"4")</f>
        <v>0</v>
      </c>
      <c r="L191" s="71">
        <f>COUNTIF(A43:G43,"4")</f>
        <v>0</v>
      </c>
      <c r="M191" s="71">
        <f>COUNTIF(A46:G46,"4")</f>
        <v>0</v>
      </c>
      <c r="N191" s="71">
        <f>COUNTIF(A49:G49,"4")</f>
        <v>0</v>
      </c>
      <c r="O191" s="71">
        <f>COUNTIF($A$52:$G$52,"4")</f>
        <v>0</v>
      </c>
      <c r="P191" s="71">
        <f>COUNTIF($A$55:$G$55,"4")</f>
        <v>0</v>
      </c>
      <c r="Q191" s="71">
        <f>COUNTIF($A$58:$G$58,"4")</f>
        <v>0</v>
      </c>
      <c r="R191" s="71">
        <f>COUNTIF($A$61:$G$61,"4")</f>
        <v>0</v>
      </c>
      <c r="S191" s="71">
        <f>COUNTIF($A$64:$G$64,"4")</f>
        <v>0</v>
      </c>
      <c r="T191" s="71">
        <f>COUNTIF($A$67:$G$67,"4")</f>
        <v>0</v>
      </c>
      <c r="U191" s="71">
        <f>COUNTIF($A$70:$G$70,"4")</f>
        <v>0</v>
      </c>
      <c r="V191" s="71">
        <f>COUNTIF($A$73:$G$73,"4")</f>
        <v>0</v>
      </c>
      <c r="W191" s="71">
        <f>COUNTIF($A$76:$G$76,"4")</f>
        <v>0</v>
      </c>
      <c r="X191" s="71">
        <f>COUNTIF($A$79:$G$79,"4")</f>
        <v>0</v>
      </c>
      <c r="Y191" s="71">
        <f>COUNTIF($A$82:$G$82,"4")</f>
        <v>0</v>
      </c>
      <c r="Z191" s="71">
        <f>COUNTIF($A$85:$G$85,"4")</f>
        <v>0</v>
      </c>
      <c r="AA191" s="71">
        <f>COUNTIF($A$88:$G$88,"4")</f>
        <v>0</v>
      </c>
      <c r="AB191" s="71">
        <f>COUNTIF($A$91:$G$91,"4")</f>
        <v>0</v>
      </c>
      <c r="AC191" s="71">
        <f>COUNTIF($A$94:$G$94,"4")</f>
        <v>0</v>
      </c>
      <c r="AD191" s="71">
        <f>COUNTIF($A$97:$G$97,"4")</f>
        <v>0</v>
      </c>
      <c r="AE191" s="71">
        <f>COUNTIF($A$100:$G$100,"4")</f>
        <v>0</v>
      </c>
      <c r="AF191" s="71">
        <f>COUNTIF($A$103:$G$103,"4")</f>
        <v>0</v>
      </c>
      <c r="AG191" s="71">
        <f>COUNTIF($A$106:$G$106,"4")</f>
        <v>0</v>
      </c>
      <c r="AH191" s="71">
        <f>COUNTIF($A$109:$G$109,"4")</f>
        <v>0</v>
      </c>
      <c r="AI191" s="71">
        <f>COUNTIF($A$112:$G$112,"4")</f>
        <v>0</v>
      </c>
      <c r="AJ191" s="71">
        <f>COUNTIF($A$115:$G$115,"4")</f>
        <v>0</v>
      </c>
      <c r="AK191" s="71">
        <f>COUNTIF($A$118:$G$118,"4")</f>
        <v>0</v>
      </c>
      <c r="AL191" s="71">
        <f>COUNTIF($A$121:$G$121,"4")</f>
        <v>0</v>
      </c>
      <c r="AM191" s="71">
        <f>COUNTIF($A$124:$G$124,"4")</f>
        <v>0</v>
      </c>
      <c r="AN191" s="71">
        <f>COUNTIF($A$127:$G$127,"4")</f>
        <v>0</v>
      </c>
      <c r="AO191" s="71">
        <f>COUNTIF($A$130:$G$130,"4")</f>
        <v>0</v>
      </c>
      <c r="AP191" s="71">
        <f>COUNTIF($A$133:$G$133,"4")</f>
        <v>0</v>
      </c>
      <c r="AQ191" s="71">
        <f>COUNTIF($A$136:$G$136,"4")</f>
        <v>0</v>
      </c>
      <c r="AR191" s="71">
        <f>COUNTIF($A$139:$G$139,"4")</f>
        <v>0</v>
      </c>
      <c r="AS191" s="71">
        <f>COUNTIF($A$142:$G$142,"4")</f>
        <v>0</v>
      </c>
      <c r="AT191" s="71">
        <f>COUNTIF($A$145:$G$145,"4")</f>
        <v>0</v>
      </c>
      <c r="AU191" s="71">
        <f>COUNTIF($A$148:$G$148,"4")</f>
        <v>0</v>
      </c>
      <c r="AV191" s="71">
        <f>COUNTIF($A$151:$G$151,"4")</f>
        <v>0</v>
      </c>
      <c r="AW191" s="71">
        <f>COUNTIF($A$154:$G$154,"4")</f>
        <v>0</v>
      </c>
      <c r="AX191" s="71">
        <f>COUNTIF($A$157:$G$157,"4")</f>
        <v>0</v>
      </c>
      <c r="AY191" s="71">
        <f>COUNTIF($A$160:$G$160,"4")</f>
        <v>0</v>
      </c>
      <c r="AZ191" s="71">
        <f>COUNTIF($A$163:$G$163,"4")</f>
        <v>0</v>
      </c>
      <c r="BA191" s="71">
        <f>COUNTIF($A$166:$G$166,"4")</f>
        <v>0</v>
      </c>
      <c r="BB191" s="173">
        <f>SUM(A191:BA191)</f>
        <v>0</v>
      </c>
      <c r="BC191" s="175">
        <f>BB191/360</f>
        <v>0</v>
      </c>
    </row>
    <row r="192" spans="1:55" ht="25.5" x14ac:dyDescent="0.2">
      <c r="A192" s="71" t="s">
        <v>30</v>
      </c>
      <c r="B192" s="71"/>
      <c r="C192" s="71"/>
      <c r="D192" s="71"/>
      <c r="E192" s="71"/>
      <c r="F192" s="71"/>
      <c r="G192" s="71"/>
      <c r="H192" s="71"/>
      <c r="I192" s="71"/>
      <c r="J192" s="71"/>
      <c r="K192" s="71"/>
      <c r="L192" s="71"/>
      <c r="M192" s="71"/>
      <c r="N192" s="71"/>
      <c r="O192" s="66"/>
      <c r="P192" s="66"/>
      <c r="Q192" s="71"/>
      <c r="R192" s="71"/>
      <c r="S192" s="71"/>
      <c r="T192" s="71"/>
      <c r="U192" s="71"/>
      <c r="V192" s="71"/>
      <c r="W192" s="71"/>
      <c r="X192" s="71"/>
      <c r="Y192" s="173"/>
      <c r="Z192" s="175"/>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174" t="s">
        <v>42</v>
      </c>
      <c r="BC192" s="174">
        <v>5</v>
      </c>
    </row>
    <row r="193" spans="1:55" x14ac:dyDescent="0.2">
      <c r="A193" s="71">
        <f>COUNTIF(A10:G10,"5")</f>
        <v>0</v>
      </c>
      <c r="B193" s="71">
        <f>COUNTIF(A13:G13,"5")</f>
        <v>0</v>
      </c>
      <c r="C193" s="71">
        <f>COUNTIF(A16:G16,"5")</f>
        <v>0</v>
      </c>
      <c r="D193" s="71">
        <f>COUNTIF(A19:G19,"5")</f>
        <v>0</v>
      </c>
      <c r="E193" s="71">
        <f>COUNTIF(A22:G22,"5")</f>
        <v>0</v>
      </c>
      <c r="F193" s="71">
        <f>COUNTIF(A25:G25,"5")</f>
        <v>0</v>
      </c>
      <c r="G193" s="71">
        <f>COUNTIF(A28:G28,"5")</f>
        <v>0</v>
      </c>
      <c r="H193" s="71">
        <f>COUNTIF(A31:G31,"5")</f>
        <v>0</v>
      </c>
      <c r="I193" s="71">
        <f>COUNTIF(A34:G34,"5")</f>
        <v>0</v>
      </c>
      <c r="J193" s="71">
        <f>COUNTIF(A37:G37,"5")</f>
        <v>0</v>
      </c>
      <c r="K193" s="71">
        <f>COUNTIF(A40:G40,"5")</f>
        <v>0</v>
      </c>
      <c r="L193" s="71">
        <f>COUNTIF(A43:G43,"5")</f>
        <v>0</v>
      </c>
      <c r="M193" s="71">
        <f>COUNTIF(A46:G46,"5")</f>
        <v>0</v>
      </c>
      <c r="N193" s="71">
        <f>COUNTIF(A49:G49,"5")</f>
        <v>0</v>
      </c>
      <c r="O193" s="71">
        <f>COUNTIF($A$52:$G$52,"5")</f>
        <v>0</v>
      </c>
      <c r="P193" s="71">
        <f>COUNTIF($A$55:$G$55,"5")</f>
        <v>0</v>
      </c>
      <c r="Q193" s="71">
        <f>COUNTIF($A$58:$G$58,"5")</f>
        <v>0</v>
      </c>
      <c r="R193" s="71">
        <f>COUNTIF($A$61:$G$61,"5")</f>
        <v>0</v>
      </c>
      <c r="S193" s="71">
        <f>COUNTIF($A$64:$G$64,"5")</f>
        <v>0</v>
      </c>
      <c r="T193" s="71">
        <f>COUNTIF($A$67:$G$67,"5")</f>
        <v>0</v>
      </c>
      <c r="U193" s="71">
        <f>COUNTIF($A$70:$G$70,"5")</f>
        <v>0</v>
      </c>
      <c r="V193" s="71">
        <f>COUNTIF($A$73:$G$73,"5")</f>
        <v>0</v>
      </c>
      <c r="W193" s="71">
        <f>COUNTIF($A$76:$G$76,"5")</f>
        <v>0</v>
      </c>
      <c r="X193" s="71">
        <f>COUNTIF($A$79:$G$79,"5")</f>
        <v>0</v>
      </c>
      <c r="Y193" s="71">
        <f>COUNTIF($A$82:$G$82,"5")</f>
        <v>0</v>
      </c>
      <c r="Z193" s="71">
        <f>COUNTIF($A$85:$G$85,"5")</f>
        <v>0</v>
      </c>
      <c r="AA193" s="71">
        <f>COUNTIF($A$88:$G$88,"5")</f>
        <v>0</v>
      </c>
      <c r="AB193" s="71">
        <f>COUNTIF($A$91:$G$91,"5")</f>
        <v>0</v>
      </c>
      <c r="AC193" s="71">
        <f>COUNTIF($A$94:$G$94,"5")</f>
        <v>0</v>
      </c>
      <c r="AD193" s="71">
        <f>COUNTIF($A$97:$G$97,"5")</f>
        <v>0</v>
      </c>
      <c r="AE193" s="71">
        <f>COUNTIF($A$100:$G$100,"5")</f>
        <v>0</v>
      </c>
      <c r="AF193" s="71">
        <f>COUNTIF($A$103:$G$103,"5")</f>
        <v>0</v>
      </c>
      <c r="AG193" s="71">
        <f>COUNTIF($A$106:$G$106,"5")</f>
        <v>0</v>
      </c>
      <c r="AH193" s="71">
        <f>COUNTIF($A$109:$G$109,"5")</f>
        <v>0</v>
      </c>
      <c r="AI193" s="71">
        <f>COUNTIF($A$112:$G$112,"5")</f>
        <v>0</v>
      </c>
      <c r="AJ193" s="71">
        <f>COUNTIF($A$115:$G$115,"5")</f>
        <v>0</v>
      </c>
      <c r="AK193" s="71">
        <f>COUNTIF($A$118:$G$118,"5")</f>
        <v>0</v>
      </c>
      <c r="AL193" s="71">
        <f>COUNTIF($A$121:$G$121,"5")</f>
        <v>0</v>
      </c>
      <c r="AM193" s="71">
        <f>COUNTIF($A$124:$G$124,"5")</f>
        <v>0</v>
      </c>
      <c r="AN193" s="71">
        <f>COUNTIF($A$127:$G$127,"5")</f>
        <v>0</v>
      </c>
      <c r="AO193" s="71">
        <f>COUNTIF($A$130:$G$130,"5")</f>
        <v>0</v>
      </c>
      <c r="AP193" s="71">
        <f>COUNTIF($A$133:$G$133,"5")</f>
        <v>0</v>
      </c>
      <c r="AQ193" s="71">
        <f>COUNTIF($A$136:$G$136,"5")</f>
        <v>0</v>
      </c>
      <c r="AR193" s="71">
        <f>COUNTIF($A$139:$G$139,"5")</f>
        <v>0</v>
      </c>
      <c r="AS193" s="71">
        <f>COUNTIF($A$142:$G$142,"5")</f>
        <v>0</v>
      </c>
      <c r="AT193" s="71">
        <f>COUNTIF($A$145:$G$145,"5")</f>
        <v>0</v>
      </c>
      <c r="AU193" s="71">
        <f>COUNTIF($A$148:$G$148,"5")</f>
        <v>0</v>
      </c>
      <c r="AV193" s="71">
        <f>COUNTIF($A$151:$G$151,"5")</f>
        <v>0</v>
      </c>
      <c r="AW193" s="71">
        <f>COUNTIF($A$154:$G$154,"5")</f>
        <v>0</v>
      </c>
      <c r="AX193" s="71">
        <f>COUNTIF($A$157:$G$157,"5")</f>
        <v>0</v>
      </c>
      <c r="AY193" s="71">
        <f>COUNTIF($A$160:$G$160,"5")</f>
        <v>0</v>
      </c>
      <c r="AZ193" s="71">
        <f>COUNTIF($A$163:$G$163,"5")</f>
        <v>0</v>
      </c>
      <c r="BA193" s="71">
        <f>COUNTIF($A$166:$G$166,"5")</f>
        <v>0</v>
      </c>
      <c r="BB193" s="173">
        <f>SUM(A193:BA193)</f>
        <v>0</v>
      </c>
      <c r="BC193" s="175">
        <f>BB193/360</f>
        <v>0</v>
      </c>
    </row>
    <row r="194" spans="1:55" ht="25.5" x14ac:dyDescent="0.2">
      <c r="A194" s="71" t="s">
        <v>31</v>
      </c>
      <c r="B194" s="71"/>
      <c r="C194" s="71"/>
      <c r="D194" s="71"/>
      <c r="E194" s="71"/>
      <c r="F194" s="71"/>
      <c r="G194" s="71"/>
      <c r="H194" s="71"/>
      <c r="I194" s="71"/>
      <c r="J194" s="71"/>
      <c r="K194" s="71"/>
      <c r="L194" s="71"/>
      <c r="M194" s="71"/>
      <c r="N194" s="71"/>
      <c r="O194" s="66"/>
      <c r="P194" s="66"/>
      <c r="Q194" s="71"/>
      <c r="R194" s="71"/>
      <c r="S194" s="71"/>
      <c r="T194" s="71"/>
      <c r="U194" s="71"/>
      <c r="V194" s="71"/>
      <c r="W194" s="71"/>
      <c r="X194" s="71"/>
      <c r="Y194" s="173"/>
      <c r="Z194" s="175"/>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174" t="s">
        <v>43</v>
      </c>
      <c r="BC194" s="174">
        <v>6</v>
      </c>
    </row>
    <row r="195" spans="1:55" x14ac:dyDescent="0.2">
      <c r="A195" s="71">
        <f>COUNTIF(A10:G10,"6")</f>
        <v>0</v>
      </c>
      <c r="B195" s="71">
        <f>COUNTIF(A13:G13,"6")</f>
        <v>0</v>
      </c>
      <c r="C195" s="71">
        <f>COUNTIF(A16:G16,"6")</f>
        <v>0</v>
      </c>
      <c r="D195" s="71">
        <f>COUNTIF(A19:G19,"6")</f>
        <v>0</v>
      </c>
      <c r="E195" s="71">
        <f>COUNTIF(A22:G22,"6")</f>
        <v>0</v>
      </c>
      <c r="F195" s="71">
        <f>COUNTIF(A25:G25,"6")</f>
        <v>0</v>
      </c>
      <c r="G195" s="71">
        <f>COUNTIF(A28:G28,"6")</f>
        <v>0</v>
      </c>
      <c r="H195" s="71">
        <f>COUNTIF(A31:G31,"6")</f>
        <v>0</v>
      </c>
      <c r="I195" s="71">
        <f>COUNTIF(A34:G34,"6")</f>
        <v>0</v>
      </c>
      <c r="J195" s="71">
        <f>COUNTIF(A37:G37,"6")</f>
        <v>0</v>
      </c>
      <c r="K195" s="71">
        <f>COUNTIF(A40:G40,"6")</f>
        <v>0</v>
      </c>
      <c r="L195" s="71">
        <f>COUNTIF(A43:G43,"6")</f>
        <v>0</v>
      </c>
      <c r="M195" s="71">
        <f>COUNTIF(A46:G46,"6")</f>
        <v>0</v>
      </c>
      <c r="N195" s="71">
        <f>COUNTIF(A49:G49,"6")</f>
        <v>0</v>
      </c>
      <c r="O195" s="71">
        <f>COUNTIF($A$52:$G$52,"6")</f>
        <v>0</v>
      </c>
      <c r="P195" s="71">
        <f>COUNTIF($A$55:$G$55,"6")</f>
        <v>0</v>
      </c>
      <c r="Q195" s="71">
        <f>COUNTIF($A$58:$G$58,"6")</f>
        <v>0</v>
      </c>
      <c r="R195" s="71">
        <f>COUNTIF($A$61:$G$61,"6")</f>
        <v>0</v>
      </c>
      <c r="S195" s="71">
        <f>COUNTIF($A$64:$G$64,"6")</f>
        <v>0</v>
      </c>
      <c r="T195" s="71">
        <f>COUNTIF($A$67:$G$67,"6")</f>
        <v>0</v>
      </c>
      <c r="U195" s="71">
        <f>COUNTIF($A$70:$G$70,"6")</f>
        <v>0</v>
      </c>
      <c r="V195" s="71">
        <f>COUNTIF($A$73:$G$73,"6")</f>
        <v>0</v>
      </c>
      <c r="W195" s="71">
        <f>COUNTIF($A$76:$G$76,"6")</f>
        <v>0</v>
      </c>
      <c r="X195" s="71">
        <f>COUNTIF($A$79:$G$79,"6")</f>
        <v>0</v>
      </c>
      <c r="Y195" s="71">
        <f>COUNTIF($A$82:$G$82,"6")</f>
        <v>0</v>
      </c>
      <c r="Z195" s="71">
        <f>COUNTIF($A$85:$G$85,"6")</f>
        <v>0</v>
      </c>
      <c r="AA195" s="71">
        <f>COUNTIF($A$88:$G$88,"6")</f>
        <v>0</v>
      </c>
      <c r="AB195" s="71">
        <f>COUNTIF($A$91:$G$91,"6")</f>
        <v>0</v>
      </c>
      <c r="AC195" s="71">
        <f>COUNTIF($A$94:$G$94,"6")</f>
        <v>0</v>
      </c>
      <c r="AD195" s="71">
        <f>COUNTIF($A$97:$G$97,"6")</f>
        <v>0</v>
      </c>
      <c r="AE195" s="71">
        <f>COUNTIF($A$100:$G$100,"6")</f>
        <v>0</v>
      </c>
      <c r="AF195" s="71">
        <f>COUNTIF($A$103:$G$103,"6")</f>
        <v>0</v>
      </c>
      <c r="AG195" s="71">
        <f>COUNTIF($A$106:$G$106,"6")</f>
        <v>0</v>
      </c>
      <c r="AH195" s="71">
        <f>COUNTIF($A$109:$G$109,"6")</f>
        <v>0</v>
      </c>
      <c r="AI195" s="71">
        <f>COUNTIF($A$112:$G$112,"6")</f>
        <v>0</v>
      </c>
      <c r="AJ195" s="71">
        <f>COUNTIF($A$115:$G$115,"6")</f>
        <v>0</v>
      </c>
      <c r="AK195" s="71">
        <f>COUNTIF($A$118:$G$118,"6")</f>
        <v>0</v>
      </c>
      <c r="AL195" s="71">
        <f>COUNTIF($A$121:$G$121,"6")</f>
        <v>0</v>
      </c>
      <c r="AM195" s="71">
        <f>COUNTIF($A$124:$G$124,"6")</f>
        <v>0</v>
      </c>
      <c r="AN195" s="71">
        <f>COUNTIF($A$127:$G$127,"6")</f>
        <v>0</v>
      </c>
      <c r="AO195" s="71">
        <f>COUNTIF($A$130:$G$130,"6")</f>
        <v>0</v>
      </c>
      <c r="AP195" s="71">
        <f>COUNTIF($A$133:$G$133,"6")</f>
        <v>0</v>
      </c>
      <c r="AQ195" s="71">
        <f>COUNTIF($A$136:$G$136,"6")</f>
        <v>0</v>
      </c>
      <c r="AR195" s="71">
        <f>COUNTIF($A$139:$G$139,"6")</f>
        <v>0</v>
      </c>
      <c r="AS195" s="71">
        <f>COUNTIF($A$142:$G$142,"6")</f>
        <v>0</v>
      </c>
      <c r="AT195" s="71">
        <f>COUNTIF($A$145:$G$145,"6")</f>
        <v>0</v>
      </c>
      <c r="AU195" s="71">
        <f>COUNTIF($A$148:$G$148,"6")</f>
        <v>0</v>
      </c>
      <c r="AV195" s="71">
        <f>COUNTIF($A$151:$G$151,"6")</f>
        <v>0</v>
      </c>
      <c r="AW195" s="71">
        <f>COUNTIF($A$154:$G$154,"6")</f>
        <v>0</v>
      </c>
      <c r="AX195" s="71">
        <f>COUNTIF($A$157:$G$157,"6")</f>
        <v>0</v>
      </c>
      <c r="AY195" s="71">
        <f>COUNTIF($A$160:$G$160,"6")</f>
        <v>0</v>
      </c>
      <c r="AZ195" s="71">
        <f>COUNTIF($A$163:$G$163,"6")</f>
        <v>0</v>
      </c>
      <c r="BA195" s="71">
        <f>COUNTIF($A$166:$G$166,"6")</f>
        <v>0</v>
      </c>
      <c r="BB195" s="173">
        <f>SUM(A195:BA195)</f>
        <v>0</v>
      </c>
      <c r="BC195" s="175">
        <f>BB195/360</f>
        <v>0</v>
      </c>
    </row>
    <row r="196" spans="1:55" ht="25.5" x14ac:dyDescent="0.2">
      <c r="A196" s="71" t="s">
        <v>32</v>
      </c>
      <c r="B196" s="71"/>
      <c r="C196" s="71"/>
      <c r="D196" s="71"/>
      <c r="E196" s="71"/>
      <c r="F196" s="71"/>
      <c r="G196" s="71"/>
      <c r="H196" s="71"/>
      <c r="I196" s="71"/>
      <c r="J196" s="71"/>
      <c r="K196" s="71"/>
      <c r="L196" s="71"/>
      <c r="M196" s="71"/>
      <c r="N196" s="71"/>
      <c r="O196" s="66"/>
      <c r="P196" s="66"/>
      <c r="Q196" s="71"/>
      <c r="R196" s="71"/>
      <c r="S196" s="71"/>
      <c r="T196" s="71"/>
      <c r="U196" s="71"/>
      <c r="V196" s="71"/>
      <c r="W196" s="71"/>
      <c r="X196" s="71"/>
      <c r="Y196" s="173"/>
      <c r="Z196" s="175"/>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174" t="s">
        <v>77</v>
      </c>
      <c r="BC196" s="174">
        <v>7</v>
      </c>
    </row>
    <row r="197" spans="1:55" x14ac:dyDescent="0.2">
      <c r="A197" s="71">
        <f>COUNTIF(A10:G10,"7")</f>
        <v>0</v>
      </c>
      <c r="B197" s="71">
        <f>COUNTIF(A13:G13,"7")</f>
        <v>0</v>
      </c>
      <c r="C197" s="71">
        <f>COUNTIF(A16:G16,"7")</f>
        <v>0</v>
      </c>
      <c r="D197" s="71">
        <f>COUNTIF(A19:G19,"7")</f>
        <v>0</v>
      </c>
      <c r="E197" s="71">
        <f>COUNTIF(A22:G22,"7")</f>
        <v>0</v>
      </c>
      <c r="F197" s="71">
        <f>COUNTIF(A25:G25,"7")</f>
        <v>0</v>
      </c>
      <c r="G197" s="71">
        <f>COUNTIF(A28:G28,"7")</f>
        <v>0</v>
      </c>
      <c r="H197" s="71">
        <f>COUNTIF(A31:G31,"7")</f>
        <v>0</v>
      </c>
      <c r="I197" s="71">
        <f>COUNTIF(A34:G34,"7")</f>
        <v>0</v>
      </c>
      <c r="J197" s="71">
        <f>COUNTIF(A37:G37,"7")</f>
        <v>0</v>
      </c>
      <c r="K197" s="71">
        <f>COUNTIF(A40:G40,"7")</f>
        <v>0</v>
      </c>
      <c r="L197" s="71">
        <f>COUNTIF(A43:G43,"7")</f>
        <v>0</v>
      </c>
      <c r="M197" s="71">
        <f>COUNTIF(A46:G46,"7")</f>
        <v>0</v>
      </c>
      <c r="N197" s="71">
        <f>COUNTIF(A49:G49,"7")</f>
        <v>0</v>
      </c>
      <c r="O197" s="71">
        <f>COUNTIF($A$52:$G$52,"7")</f>
        <v>0</v>
      </c>
      <c r="P197" s="71">
        <f>COUNTIF($A$55:$G$55,"7")</f>
        <v>0</v>
      </c>
      <c r="Q197" s="71">
        <f>COUNTIF($A$58:$G$58,"7")</f>
        <v>0</v>
      </c>
      <c r="R197" s="71">
        <f>COUNTIF($A$61:$G$61,"7")</f>
        <v>0</v>
      </c>
      <c r="S197" s="71">
        <f>COUNTIF($A$64:$G$64,"7")</f>
        <v>0</v>
      </c>
      <c r="T197" s="71">
        <f>COUNTIF($A$67:$G$67,"7")</f>
        <v>0</v>
      </c>
      <c r="U197" s="71">
        <f>COUNTIF($A$70:$G$70,"7")</f>
        <v>0</v>
      </c>
      <c r="V197" s="71">
        <f>COUNTIF($A$73:$G$73,"7")</f>
        <v>0</v>
      </c>
      <c r="W197" s="71">
        <f>COUNTIF($A$76:$G$76,"7")</f>
        <v>0</v>
      </c>
      <c r="X197" s="71">
        <f>COUNTIF($A$79:$G$79,"7")</f>
        <v>0</v>
      </c>
      <c r="Y197" s="71">
        <f>COUNTIF($A$82:$G$82,"7")</f>
        <v>0</v>
      </c>
      <c r="Z197" s="71">
        <f>COUNTIF($A$85:$G$85,"7")</f>
        <v>0</v>
      </c>
      <c r="AA197" s="71">
        <f>COUNTIF($A$88:$G$88,"7")</f>
        <v>0</v>
      </c>
      <c r="AB197" s="71">
        <f>COUNTIF($A$91:$G$91,"7")</f>
        <v>0</v>
      </c>
      <c r="AC197" s="71">
        <f>COUNTIF($A$94:$G$94,"7")</f>
        <v>0</v>
      </c>
      <c r="AD197" s="71">
        <f>COUNTIF($A$97:$G$97,"7")</f>
        <v>0</v>
      </c>
      <c r="AE197" s="71">
        <f>COUNTIF($A$100:$G$100,"7")</f>
        <v>0</v>
      </c>
      <c r="AF197" s="71">
        <f>COUNTIF($A$103:$G$103,"7")</f>
        <v>0</v>
      </c>
      <c r="AG197" s="71">
        <f>COUNTIF($A$106:$G$106,"7")</f>
        <v>0</v>
      </c>
      <c r="AH197" s="71">
        <f>COUNTIF($A$109:$G$109,"7")</f>
        <v>0</v>
      </c>
      <c r="AI197" s="71">
        <f>COUNTIF($A$112:$G$112,"7")</f>
        <v>0</v>
      </c>
      <c r="AJ197" s="71">
        <f>COUNTIF($A$115:$G$115,"7")</f>
        <v>0</v>
      </c>
      <c r="AK197" s="71">
        <f>COUNTIF($A$118:$G$118,"7")</f>
        <v>0</v>
      </c>
      <c r="AL197" s="71">
        <f>COUNTIF($A$121:$G$121,"7")</f>
        <v>0</v>
      </c>
      <c r="AM197" s="71">
        <f>COUNTIF($A$124:$G$124,"7")</f>
        <v>0</v>
      </c>
      <c r="AN197" s="71">
        <f>COUNTIF($A$127:$G$127,"7")</f>
        <v>0</v>
      </c>
      <c r="AO197" s="71">
        <f>COUNTIF($A$130:$G$130,"7")</f>
        <v>0</v>
      </c>
      <c r="AP197" s="71">
        <f>COUNTIF($A$133:$G$133,"7")</f>
        <v>0</v>
      </c>
      <c r="AQ197" s="71">
        <f>COUNTIF($A$136:$G$136,"7")</f>
        <v>0</v>
      </c>
      <c r="AR197" s="71">
        <f>COUNTIF($A$139:$G$139,"7")</f>
        <v>0</v>
      </c>
      <c r="AS197" s="71">
        <f>COUNTIF($A$142:$G$142,"7")</f>
        <v>0</v>
      </c>
      <c r="AT197" s="71">
        <f>COUNTIF($A$145:$G$145,"7")</f>
        <v>0</v>
      </c>
      <c r="AU197" s="71">
        <f>COUNTIF($A$148:$G$148,"7")</f>
        <v>0</v>
      </c>
      <c r="AV197" s="71">
        <f>COUNTIF($A$151:$G$151,"7")</f>
        <v>0</v>
      </c>
      <c r="AW197" s="71">
        <f>COUNTIF($A$154:$G$154,"7")</f>
        <v>0</v>
      </c>
      <c r="AX197" s="71">
        <f>COUNTIF($A$157:$G$157,"7")</f>
        <v>0</v>
      </c>
      <c r="AY197" s="71">
        <f>COUNTIF($A$160:$G$160,"7")</f>
        <v>0</v>
      </c>
      <c r="AZ197" s="71">
        <f>COUNTIF($A$163:$G$163,"7")</f>
        <v>0</v>
      </c>
      <c r="BA197" s="71">
        <f>COUNTIF($A$166:$G$166,"7")</f>
        <v>0</v>
      </c>
      <c r="BB197" s="173">
        <f>SUM(A197:BA197)</f>
        <v>0</v>
      </c>
      <c r="BC197" s="175">
        <f>BB197/360</f>
        <v>0</v>
      </c>
    </row>
    <row r="198" spans="1:55" ht="25.5" x14ac:dyDescent="0.2">
      <c r="A198" s="71" t="s">
        <v>33</v>
      </c>
      <c r="B198" s="71"/>
      <c r="C198" s="71"/>
      <c r="D198" s="71"/>
      <c r="E198" s="71"/>
      <c r="F198" s="71"/>
      <c r="G198" s="71"/>
      <c r="H198" s="71"/>
      <c r="I198" s="71"/>
      <c r="J198" s="71"/>
      <c r="K198" s="71"/>
      <c r="L198" s="71"/>
      <c r="M198" s="71"/>
      <c r="N198" s="71"/>
      <c r="O198" s="66"/>
      <c r="P198" s="66"/>
      <c r="Q198" s="71"/>
      <c r="R198" s="71"/>
      <c r="S198" s="71"/>
      <c r="T198" s="71"/>
      <c r="U198" s="71"/>
      <c r="V198" s="71"/>
      <c r="W198" s="71"/>
      <c r="X198" s="71"/>
      <c r="Y198" s="173"/>
      <c r="Z198" s="175"/>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174" t="s">
        <v>78</v>
      </c>
      <c r="BC198" s="174">
        <v>8</v>
      </c>
    </row>
    <row r="199" spans="1:55" x14ac:dyDescent="0.2">
      <c r="A199" s="71">
        <f>COUNTIF(A10:G10,"8")</f>
        <v>0</v>
      </c>
      <c r="B199" s="71">
        <f>COUNTIF(A13:G13,"8")</f>
        <v>0</v>
      </c>
      <c r="C199" s="71">
        <f>COUNTIF(A16:G16,"8")</f>
        <v>0</v>
      </c>
      <c r="D199" s="71">
        <f>COUNTIF(A19:G19,"8")</f>
        <v>0</v>
      </c>
      <c r="E199" s="71">
        <f>COUNTIF(A22:G22,"8")</f>
        <v>0</v>
      </c>
      <c r="F199" s="71">
        <f>COUNTIF(A25:G25,"8")</f>
        <v>0</v>
      </c>
      <c r="G199" s="71">
        <f>COUNTIF(A28:G28,"8")</f>
        <v>0</v>
      </c>
      <c r="H199" s="71">
        <f>COUNTIF(A31:G31,"8")</f>
        <v>0</v>
      </c>
      <c r="I199" s="71">
        <f>COUNTIF(A34:G34,"8")</f>
        <v>0</v>
      </c>
      <c r="J199" s="71">
        <f>COUNTIF(A37:G37,"8")</f>
        <v>0</v>
      </c>
      <c r="K199" s="71">
        <f>COUNTIF(A40:G40,"8")</f>
        <v>0</v>
      </c>
      <c r="L199" s="71">
        <f>COUNTIF(A43:G43,"8")</f>
        <v>0</v>
      </c>
      <c r="M199" s="71">
        <f>COUNTIF(A46:G46,"8")</f>
        <v>0</v>
      </c>
      <c r="N199" s="71">
        <f>COUNTIF(A49:G49,"8")</f>
        <v>0</v>
      </c>
      <c r="O199" s="71">
        <f>COUNTIF($A$52:$G$52,"8")</f>
        <v>0</v>
      </c>
      <c r="P199" s="71">
        <f>COUNTIF($A$55:$G$55,"8")</f>
        <v>0</v>
      </c>
      <c r="Q199" s="71">
        <f>COUNTIF($A$58:$G$58,"8")</f>
        <v>0</v>
      </c>
      <c r="R199" s="71">
        <f>COUNTIF($A$61:$G$61,"8")</f>
        <v>0</v>
      </c>
      <c r="S199" s="71">
        <f>COUNTIF($A$64:$G$64,"8")</f>
        <v>0</v>
      </c>
      <c r="T199" s="71">
        <f>COUNTIF($A$67:$G$67,"8")</f>
        <v>0</v>
      </c>
      <c r="U199" s="71">
        <f>COUNTIF($A$70:$G$70,"8")</f>
        <v>0</v>
      </c>
      <c r="V199" s="71">
        <f>COUNTIF($A$73:$G$73,"8")</f>
        <v>0</v>
      </c>
      <c r="W199" s="71">
        <f>COUNTIF($A$76:$G$76,"8")</f>
        <v>0</v>
      </c>
      <c r="X199" s="71">
        <f>COUNTIF($A$79:$G$79,"8")</f>
        <v>0</v>
      </c>
      <c r="Y199" s="71">
        <f>COUNTIF($A$82:$G$82,"8")</f>
        <v>0</v>
      </c>
      <c r="Z199" s="71">
        <f>COUNTIF($A$85:$G$85,"8")</f>
        <v>0</v>
      </c>
      <c r="AA199" s="71">
        <f>COUNTIF($A$88:$G$88,"8")</f>
        <v>0</v>
      </c>
      <c r="AB199" s="71">
        <f>COUNTIF($A$91:$G$91,"8")</f>
        <v>0</v>
      </c>
      <c r="AC199" s="71">
        <f>COUNTIF($A$94:$G$94,"8")</f>
        <v>0</v>
      </c>
      <c r="AD199" s="71">
        <f>COUNTIF($A$97:$G$97,"8")</f>
        <v>0</v>
      </c>
      <c r="AE199" s="71">
        <f>COUNTIF($A$100:$G$100,"8")</f>
        <v>0</v>
      </c>
      <c r="AF199" s="71">
        <f>COUNTIF($A$103:$G$103,"8")</f>
        <v>0</v>
      </c>
      <c r="AG199" s="71">
        <f>COUNTIF($A$106:$G$106,"8")</f>
        <v>0</v>
      </c>
      <c r="AH199" s="71">
        <f>COUNTIF($A$109:$G$109,"8")</f>
        <v>0</v>
      </c>
      <c r="AI199" s="71">
        <f>COUNTIF($A$112:$G$112,"8")</f>
        <v>0</v>
      </c>
      <c r="AJ199" s="71">
        <f>COUNTIF($A$115:$G$115,"8")</f>
        <v>0</v>
      </c>
      <c r="AK199" s="71">
        <f>COUNTIF($A$118:$G$118,"8")</f>
        <v>0</v>
      </c>
      <c r="AL199" s="71">
        <f>COUNTIF($A$121:$G$121,"8")</f>
        <v>0</v>
      </c>
      <c r="AM199" s="71">
        <f>COUNTIF($A$124:$G$124,"8")</f>
        <v>0</v>
      </c>
      <c r="AN199" s="71">
        <f>COUNTIF($A$127:$G$127,"8")</f>
        <v>0</v>
      </c>
      <c r="AO199" s="71">
        <f>COUNTIF($A$130:$G$130,"8")</f>
        <v>0</v>
      </c>
      <c r="AP199" s="71">
        <f>COUNTIF($A$133:$G$133,"8")</f>
        <v>0</v>
      </c>
      <c r="AQ199" s="71">
        <f>COUNTIF($A$136:$G$136,"8")</f>
        <v>0</v>
      </c>
      <c r="AR199" s="71">
        <f>COUNTIF($A$139:$G$139,"8")</f>
        <v>0</v>
      </c>
      <c r="AS199" s="71">
        <f>COUNTIF($A$142:$G$142,"8")</f>
        <v>0</v>
      </c>
      <c r="AT199" s="71">
        <f>COUNTIF($A$145:$G$145,"8")</f>
        <v>0</v>
      </c>
      <c r="AU199" s="71">
        <f>COUNTIF($A$148:$G$148,"8")</f>
        <v>0</v>
      </c>
      <c r="AV199" s="71">
        <f>COUNTIF($A$151:$G$151,"8")</f>
        <v>0</v>
      </c>
      <c r="AW199" s="71">
        <f>COUNTIF($A$154:$G$154,"8")</f>
        <v>0</v>
      </c>
      <c r="AX199" s="71">
        <f>COUNTIF($A$157:$G$157,"8")</f>
        <v>0</v>
      </c>
      <c r="AY199" s="71">
        <f>COUNTIF($A$160:$G$160,"8")</f>
        <v>0</v>
      </c>
      <c r="AZ199" s="71">
        <f>COUNTIF($A$163:$G$163,"8")</f>
        <v>0</v>
      </c>
      <c r="BA199" s="71">
        <f>COUNTIF($A$166:$G$166,"8")</f>
        <v>0</v>
      </c>
      <c r="BB199" s="173">
        <f>SUM(A199:BA199)</f>
        <v>0</v>
      </c>
      <c r="BC199" s="175">
        <f>BB199/360</f>
        <v>0</v>
      </c>
    </row>
    <row r="200" spans="1:55" ht="25.5" x14ac:dyDescent="0.2">
      <c r="A200" s="71" t="s">
        <v>34</v>
      </c>
      <c r="B200" s="71"/>
      <c r="C200" s="71"/>
      <c r="D200" s="71"/>
      <c r="E200" s="71"/>
      <c r="F200" s="71"/>
      <c r="G200" s="71"/>
      <c r="H200" s="71"/>
      <c r="I200" s="71"/>
      <c r="J200" s="71"/>
      <c r="K200" s="71"/>
      <c r="L200" s="71"/>
      <c r="M200" s="71"/>
      <c r="N200" s="71"/>
      <c r="O200" s="66"/>
      <c r="P200" s="66"/>
      <c r="Q200" s="71"/>
      <c r="R200" s="71"/>
      <c r="S200" s="71"/>
      <c r="T200" s="71"/>
      <c r="U200" s="71"/>
      <c r="V200" s="71"/>
      <c r="W200" s="71"/>
      <c r="X200" s="71"/>
      <c r="Y200" s="173"/>
      <c r="Z200" s="175"/>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174" t="s">
        <v>79</v>
      </c>
      <c r="BC200" s="174">
        <v>9</v>
      </c>
    </row>
    <row r="201" spans="1:55" x14ac:dyDescent="0.2">
      <c r="A201" s="71">
        <f>COUNTIF(A10:G10,"9")</f>
        <v>0</v>
      </c>
      <c r="B201" s="71">
        <f>COUNTIF(A13:G13,"9")</f>
        <v>0</v>
      </c>
      <c r="C201" s="71">
        <f>COUNTIF(A16:G16,"9")</f>
        <v>0</v>
      </c>
      <c r="D201" s="71">
        <f>COUNTIF(A19:G19,"9")</f>
        <v>0</v>
      </c>
      <c r="E201" s="71">
        <f>COUNTIF(A22:G22,"9")</f>
        <v>0</v>
      </c>
      <c r="F201" s="71">
        <f>COUNTIF(A25:G25,"9")</f>
        <v>0</v>
      </c>
      <c r="G201" s="71">
        <f>COUNTIF(A28:G28,"9")</f>
        <v>0</v>
      </c>
      <c r="H201" s="71">
        <f>COUNTIF(A31:G31,"9")</f>
        <v>0</v>
      </c>
      <c r="I201" s="71">
        <f>COUNTIF(A34:G34,"9")</f>
        <v>0</v>
      </c>
      <c r="J201" s="71">
        <f>COUNTIF(A37:G37,"9")</f>
        <v>0</v>
      </c>
      <c r="K201" s="71">
        <f>COUNTIF(A40:G40,"9")</f>
        <v>0</v>
      </c>
      <c r="L201" s="71">
        <f>COUNTIF(A43:G43,"9")</f>
        <v>0</v>
      </c>
      <c r="M201" s="71">
        <f>COUNTIF(A46:G46,"9")</f>
        <v>0</v>
      </c>
      <c r="N201" s="71">
        <f>COUNTIF(A49:G49,"9")</f>
        <v>0</v>
      </c>
      <c r="O201" s="71">
        <f>COUNTIF($A$52:$G$52,"9")</f>
        <v>0</v>
      </c>
      <c r="P201" s="71">
        <f>COUNTIF($A$55:$G$55,"9")</f>
        <v>0</v>
      </c>
      <c r="Q201" s="71">
        <f>COUNTIF($A$58:$G$58,"9")</f>
        <v>0</v>
      </c>
      <c r="R201" s="71">
        <f>COUNTIF($A$61:$G$61,"9")</f>
        <v>0</v>
      </c>
      <c r="S201" s="71">
        <f>COUNTIF($A$64:$G$64,"9")</f>
        <v>0</v>
      </c>
      <c r="T201" s="71">
        <f>COUNTIF($A$67:$G$67,"9")</f>
        <v>0</v>
      </c>
      <c r="U201" s="71">
        <f>COUNTIF($A$70:$G$70,"9")</f>
        <v>0</v>
      </c>
      <c r="V201" s="71">
        <f>COUNTIF($A$73:$G$73,"9")</f>
        <v>0</v>
      </c>
      <c r="W201" s="71">
        <f>COUNTIF($A$76:$G$76,"9")</f>
        <v>0</v>
      </c>
      <c r="X201" s="71">
        <f>COUNTIF($A$79:$G$79,"9")</f>
        <v>0</v>
      </c>
      <c r="Y201" s="71">
        <f>COUNTIF($A$82:$G$82,"9")</f>
        <v>0</v>
      </c>
      <c r="Z201" s="71">
        <f>COUNTIF($A$85:$G$85,"9")</f>
        <v>0</v>
      </c>
      <c r="AA201" s="71">
        <f>COUNTIF($A$88:$G$88,"9")</f>
        <v>0</v>
      </c>
      <c r="AB201" s="71">
        <f>COUNTIF($A$91:$G$91,"9")</f>
        <v>0</v>
      </c>
      <c r="AC201" s="71">
        <f>COUNTIF($A$94:$G$94,"9")</f>
        <v>0</v>
      </c>
      <c r="AD201" s="71">
        <f>COUNTIF($A$97:$G$97,"9")</f>
        <v>0</v>
      </c>
      <c r="AE201" s="71">
        <f>COUNTIF($A$100:$G$100,"9")</f>
        <v>0</v>
      </c>
      <c r="AF201" s="71">
        <f>COUNTIF($A$103:$G$103,"9")</f>
        <v>0</v>
      </c>
      <c r="AG201" s="71">
        <f>COUNTIF($A$106:$G$106,"9")</f>
        <v>0</v>
      </c>
      <c r="AH201" s="71">
        <f>COUNTIF($A$109:$G$109,"9")</f>
        <v>0</v>
      </c>
      <c r="AI201" s="71">
        <f>COUNTIF($A$112:$G$112,"9")</f>
        <v>0</v>
      </c>
      <c r="AJ201" s="71">
        <f>COUNTIF($A$115:$G$115,"9")</f>
        <v>0</v>
      </c>
      <c r="AK201" s="71">
        <f>COUNTIF($A$118:$G$118,"9")</f>
        <v>0</v>
      </c>
      <c r="AL201" s="71">
        <f>COUNTIF($A$121:$G$121,"9")</f>
        <v>0</v>
      </c>
      <c r="AM201" s="71">
        <f>COUNTIF($A$124:$G$124,"9")</f>
        <v>0</v>
      </c>
      <c r="AN201" s="71">
        <f>COUNTIF($A$127:$G$127,"9")</f>
        <v>0</v>
      </c>
      <c r="AO201" s="71">
        <f>COUNTIF($A$130:$G$130,"9")</f>
        <v>0</v>
      </c>
      <c r="AP201" s="71">
        <f>COUNTIF($A$133:$G$133,"9")</f>
        <v>0</v>
      </c>
      <c r="AQ201" s="71">
        <f>COUNTIF($A$136:$G$136,"9")</f>
        <v>0</v>
      </c>
      <c r="AR201" s="71">
        <f>COUNTIF($A$139:$G$139,"9")</f>
        <v>0</v>
      </c>
      <c r="AS201" s="71">
        <f>COUNTIF($A$142:$G$142,"9")</f>
        <v>0</v>
      </c>
      <c r="AT201" s="71">
        <f>COUNTIF($A$145:$G$145,"9")</f>
        <v>0</v>
      </c>
      <c r="AU201" s="71">
        <f>COUNTIF($A$148:$G$148,"9")</f>
        <v>0</v>
      </c>
      <c r="AV201" s="71">
        <f>COUNTIF($A$151:$G$151,"9")</f>
        <v>0</v>
      </c>
      <c r="AW201" s="71">
        <f>COUNTIF($A$154:$G$154,"9")</f>
        <v>0</v>
      </c>
      <c r="AX201" s="71">
        <f>COUNTIF($A$157:$G$157,"9")</f>
        <v>0</v>
      </c>
      <c r="AY201" s="71">
        <f>COUNTIF($A$160:$G$160,"9")</f>
        <v>0</v>
      </c>
      <c r="AZ201" s="71">
        <f>COUNTIF($A$163:$G$163,"9")</f>
        <v>0</v>
      </c>
      <c r="BA201" s="71">
        <f>COUNTIF($A$166:$G$166,"9")</f>
        <v>0</v>
      </c>
      <c r="BB201" s="173">
        <f>SUM(A201:BA201)</f>
        <v>0</v>
      </c>
      <c r="BC201" s="175">
        <f>BB201/360</f>
        <v>0</v>
      </c>
    </row>
    <row r="202" spans="1:55" ht="38.25" x14ac:dyDescent="0.2">
      <c r="A202" s="71" t="s">
        <v>35</v>
      </c>
      <c r="B202" s="71"/>
      <c r="C202" s="71"/>
      <c r="D202" s="71"/>
      <c r="E202" s="71"/>
      <c r="F202" s="71"/>
      <c r="G202" s="71"/>
      <c r="H202" s="71"/>
      <c r="I202" s="71"/>
      <c r="J202" s="71"/>
      <c r="K202" s="71"/>
      <c r="L202" s="71"/>
      <c r="M202" s="71"/>
      <c r="N202" s="71"/>
      <c r="O202" s="66"/>
      <c r="P202" s="66"/>
      <c r="Q202" s="71"/>
      <c r="R202" s="71"/>
      <c r="S202" s="71"/>
      <c r="T202" s="71"/>
      <c r="U202" s="71"/>
      <c r="V202" s="71"/>
      <c r="W202" s="71"/>
      <c r="X202" s="71"/>
      <c r="Y202" s="173"/>
      <c r="Z202" s="175"/>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174" t="s">
        <v>80</v>
      </c>
      <c r="BC202" s="174">
        <v>10</v>
      </c>
    </row>
    <row r="203" spans="1:55" x14ac:dyDescent="0.2">
      <c r="A203" s="71">
        <f>COUNTIF(A10:G10,"10")</f>
        <v>0</v>
      </c>
      <c r="B203" s="71">
        <f>COUNTIF(A13:G13,"10")</f>
        <v>0</v>
      </c>
      <c r="C203" s="71">
        <f>COUNTIF(A16:G16,"10")</f>
        <v>0</v>
      </c>
      <c r="D203" s="71">
        <f>COUNTIF(A19:G19,"10")</f>
        <v>0</v>
      </c>
      <c r="E203" s="71">
        <f>COUNTIF(A22:G22,"10")</f>
        <v>0</v>
      </c>
      <c r="F203" s="71">
        <f>COUNTIF(A25:G25,"10")</f>
        <v>0</v>
      </c>
      <c r="G203" s="71">
        <f>COUNTIF(A28:G28,"10")</f>
        <v>0</v>
      </c>
      <c r="H203" s="71">
        <f>COUNTIF(A31:G31,"10")</f>
        <v>0</v>
      </c>
      <c r="I203" s="71">
        <f>COUNTIF(A34:G34,"10")</f>
        <v>0</v>
      </c>
      <c r="J203" s="71">
        <f>COUNTIF(A37:G37,"10")</f>
        <v>0</v>
      </c>
      <c r="K203" s="71">
        <f>COUNTIF(A40:G40,"10")</f>
        <v>0</v>
      </c>
      <c r="L203" s="71">
        <f>COUNTIF(A43:G43,"10")</f>
        <v>0</v>
      </c>
      <c r="M203" s="71">
        <f>COUNTIF(A46:G46,"10")</f>
        <v>0</v>
      </c>
      <c r="N203" s="71">
        <f>COUNTIF(A49:G49,"10")</f>
        <v>0</v>
      </c>
      <c r="O203" s="71">
        <f>COUNTIF($A$52:$G$52,"10")</f>
        <v>0</v>
      </c>
      <c r="P203" s="71">
        <f>COUNTIF($A$55:$G$55,"10")</f>
        <v>0</v>
      </c>
      <c r="Q203" s="71">
        <f>COUNTIF($A$58:$G$58,"10")</f>
        <v>0</v>
      </c>
      <c r="R203" s="71">
        <f>COUNTIF($A$61:$G$61,"10")</f>
        <v>0</v>
      </c>
      <c r="S203" s="71">
        <f>COUNTIF($A$64:$G$64,"10")</f>
        <v>0</v>
      </c>
      <c r="T203" s="71">
        <f>COUNTIF($A$67:$G$67,"10")</f>
        <v>0</v>
      </c>
      <c r="U203" s="71">
        <f>COUNTIF($A$70:$G$70,"10")</f>
        <v>0</v>
      </c>
      <c r="V203" s="71">
        <f>COUNTIF($A$73:$G$73,"10")</f>
        <v>0</v>
      </c>
      <c r="W203" s="71">
        <f>COUNTIF($A$76:$G$76,"10")</f>
        <v>0</v>
      </c>
      <c r="X203" s="71">
        <f>COUNTIF($A$79:$G$79,"10")</f>
        <v>0</v>
      </c>
      <c r="Y203" s="71">
        <f>COUNTIF($A$82:$G$82,"10")</f>
        <v>0</v>
      </c>
      <c r="Z203" s="71">
        <f>COUNTIF($A$85:$G$85,"10")</f>
        <v>0</v>
      </c>
      <c r="AA203" s="71">
        <f>COUNTIF($A$88:$G$88,"10")</f>
        <v>0</v>
      </c>
      <c r="AB203" s="71">
        <f>COUNTIF($A$91:$G$91,"10")</f>
        <v>0</v>
      </c>
      <c r="AC203" s="71">
        <f>COUNTIF($A$94:$G$94,"10")</f>
        <v>0</v>
      </c>
      <c r="AD203" s="71">
        <f>COUNTIF($A$97:$G$97,"10")</f>
        <v>0</v>
      </c>
      <c r="AE203" s="71">
        <f>COUNTIF($A$100:$G$100,"10")</f>
        <v>0</v>
      </c>
      <c r="AF203" s="71">
        <f>COUNTIF($A$103:$G$103,"10")</f>
        <v>0</v>
      </c>
      <c r="AG203" s="71">
        <f>COUNTIF($A$106:$G$106,"10")</f>
        <v>0</v>
      </c>
      <c r="AH203" s="71">
        <f>COUNTIF($A$109:$G$109,"10")</f>
        <v>0</v>
      </c>
      <c r="AI203" s="71">
        <f>COUNTIF($A$112:$G$112,"10")</f>
        <v>0</v>
      </c>
      <c r="AJ203" s="71">
        <f>COUNTIF($A$115:$G$115,"10")</f>
        <v>0</v>
      </c>
      <c r="AK203" s="71">
        <f>COUNTIF($A$118:$G$118,"10")</f>
        <v>0</v>
      </c>
      <c r="AL203" s="71">
        <f>COUNTIF($A$121:$G$121,"10")</f>
        <v>0</v>
      </c>
      <c r="AM203" s="71">
        <f>COUNTIF($A$124:$G$124,"10")</f>
        <v>0</v>
      </c>
      <c r="AN203" s="71">
        <f>COUNTIF($A$127:$G$127,"10")</f>
        <v>0</v>
      </c>
      <c r="AO203" s="71">
        <f>COUNTIF($A$130:$G$130,"10")</f>
        <v>0</v>
      </c>
      <c r="AP203" s="71">
        <f>COUNTIF($A$133:$G$133,"10")</f>
        <v>0</v>
      </c>
      <c r="AQ203" s="71">
        <f>COUNTIF($A$136:$G$136,"10")</f>
        <v>0</v>
      </c>
      <c r="AR203" s="71">
        <f>COUNTIF($A$139:$G$139,"10")</f>
        <v>0</v>
      </c>
      <c r="AS203" s="71">
        <f>COUNTIF($A$142:$G$142,"10")</f>
        <v>0</v>
      </c>
      <c r="AT203" s="71">
        <f>COUNTIF($A$145:$G$145,"10")</f>
        <v>0</v>
      </c>
      <c r="AU203" s="71">
        <f>COUNTIF($A$148:$G$148,"10")</f>
        <v>0</v>
      </c>
      <c r="AV203" s="71">
        <f>COUNTIF($A$151:$G$151,"10")</f>
        <v>0</v>
      </c>
      <c r="AW203" s="71">
        <f>COUNTIF($A$154:$G$154,"10")</f>
        <v>0</v>
      </c>
      <c r="AX203" s="71">
        <f>COUNTIF($A$157:$G$157,"10")</f>
        <v>0</v>
      </c>
      <c r="AY203" s="71">
        <f>COUNTIF($A$160:$G$160,"10")</f>
        <v>0</v>
      </c>
      <c r="AZ203" s="71">
        <f>COUNTIF($A$163:$G$163,"10")</f>
        <v>0</v>
      </c>
      <c r="BA203" s="71">
        <f>COUNTIF($A$166:$G$166,"10")</f>
        <v>0</v>
      </c>
      <c r="BB203" s="173">
        <f>SUM(A203:BA203)</f>
        <v>0</v>
      </c>
      <c r="BC203" s="175">
        <f>BB203/360</f>
        <v>0</v>
      </c>
    </row>
    <row r="204" spans="1:55" ht="38.25" x14ac:dyDescent="0.2">
      <c r="A204" s="71" t="s">
        <v>36</v>
      </c>
      <c r="B204" s="71"/>
      <c r="C204" s="71"/>
      <c r="D204" s="71"/>
      <c r="E204" s="71"/>
      <c r="F204" s="71"/>
      <c r="G204" s="71"/>
      <c r="H204" s="71"/>
      <c r="I204" s="71"/>
      <c r="J204" s="71"/>
      <c r="K204" s="71"/>
      <c r="L204" s="71"/>
      <c r="M204" s="71"/>
      <c r="N204" s="71"/>
      <c r="O204" s="66"/>
      <c r="P204" s="66"/>
      <c r="Q204" s="71"/>
      <c r="R204" s="71"/>
      <c r="S204" s="71"/>
      <c r="T204" s="71"/>
      <c r="U204" s="71"/>
      <c r="V204" s="71"/>
      <c r="W204" s="71"/>
      <c r="X204" s="71"/>
      <c r="Y204" s="173"/>
      <c r="Z204" s="175"/>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174" t="s">
        <v>81</v>
      </c>
      <c r="BC204" s="174">
        <v>11</v>
      </c>
    </row>
    <row r="205" spans="1:55" x14ac:dyDescent="0.2">
      <c r="A205" s="71">
        <f>COUNTIF(A10:G10,"11")</f>
        <v>0</v>
      </c>
      <c r="B205" s="71">
        <f>COUNTIF(A13:G13,"11")</f>
        <v>0</v>
      </c>
      <c r="C205" s="71">
        <f>COUNTIF(A16:G16,"11")</f>
        <v>0</v>
      </c>
      <c r="D205" s="71">
        <f>COUNTIF(A19:G19,"11")</f>
        <v>0</v>
      </c>
      <c r="E205" s="71">
        <f>COUNTIF(A22:G22,"11")</f>
        <v>0</v>
      </c>
      <c r="F205" s="71">
        <f>COUNTIF(A25:G25,"11")</f>
        <v>0</v>
      </c>
      <c r="G205" s="71">
        <f>COUNTIF(A28:G28,"11")</f>
        <v>0</v>
      </c>
      <c r="H205" s="71">
        <f>COUNTIF(A31:G31,"11")</f>
        <v>0</v>
      </c>
      <c r="I205" s="71">
        <f>COUNTIF(A34:G34,"11")</f>
        <v>0</v>
      </c>
      <c r="J205" s="71">
        <f>COUNTIF(A37:G37,"11")</f>
        <v>0</v>
      </c>
      <c r="K205" s="71">
        <f>COUNTIF(A40:G40,"11")</f>
        <v>0</v>
      </c>
      <c r="L205" s="71">
        <f>COUNTIF(A43:G43,"11")</f>
        <v>0</v>
      </c>
      <c r="M205" s="71">
        <f>COUNTIF(A46:G46,"11")</f>
        <v>0</v>
      </c>
      <c r="N205" s="71">
        <f>COUNTIF(A49:G49,"11")</f>
        <v>0</v>
      </c>
      <c r="O205" s="71">
        <f>COUNTIF($A$52:$G$52,"11")</f>
        <v>0</v>
      </c>
      <c r="P205" s="71">
        <f>COUNTIF($A$55:$G$55,"11")</f>
        <v>0</v>
      </c>
      <c r="Q205" s="71">
        <f>COUNTIF($A$58:$G$58,"11")</f>
        <v>0</v>
      </c>
      <c r="R205" s="71">
        <f>COUNTIF($A$61:$G$61,"11")</f>
        <v>0</v>
      </c>
      <c r="S205" s="71">
        <f>COUNTIF($A$64:$G$64,"11")</f>
        <v>0</v>
      </c>
      <c r="T205" s="71">
        <f>COUNTIF($A$67:$G$67,"11")</f>
        <v>0</v>
      </c>
      <c r="U205" s="71">
        <f>COUNTIF($A$70:$G$70,"11")</f>
        <v>0</v>
      </c>
      <c r="V205" s="71">
        <f>COUNTIF($A$73:$G$73,"11")</f>
        <v>0</v>
      </c>
      <c r="W205" s="71">
        <f>COUNTIF($A$76:$G$76,"11")</f>
        <v>0</v>
      </c>
      <c r="X205" s="71">
        <f>COUNTIF($A$79:$G$79,"11")</f>
        <v>0</v>
      </c>
      <c r="Y205" s="71">
        <f>COUNTIF($A$82:$G$82,"11")</f>
        <v>0</v>
      </c>
      <c r="Z205" s="71">
        <f>COUNTIF($A$85:$G$85,"11")</f>
        <v>0</v>
      </c>
      <c r="AA205" s="71">
        <f>COUNTIF($A$88:$G$88,"11")</f>
        <v>0</v>
      </c>
      <c r="AB205" s="71">
        <f>COUNTIF($A$91:$G$91,"11")</f>
        <v>0</v>
      </c>
      <c r="AC205" s="71">
        <f>COUNTIF($A$94:$G$94,"11")</f>
        <v>0</v>
      </c>
      <c r="AD205" s="71">
        <f>COUNTIF($A$97:$G$97,"11")</f>
        <v>0</v>
      </c>
      <c r="AE205" s="71">
        <f>COUNTIF($A$100:$G$100,"11")</f>
        <v>0</v>
      </c>
      <c r="AF205" s="71">
        <f>COUNTIF($A$103:$G$103,"11")</f>
        <v>0</v>
      </c>
      <c r="AG205" s="71">
        <f>COUNTIF($A$106:$G$106,"11")</f>
        <v>0</v>
      </c>
      <c r="AH205" s="71">
        <f>COUNTIF($A$109:$G$109,"11")</f>
        <v>0</v>
      </c>
      <c r="AI205" s="71">
        <f>COUNTIF($A$112:$G$112,"11")</f>
        <v>0</v>
      </c>
      <c r="AJ205" s="71">
        <f>COUNTIF($A$115:$G$115,"11")</f>
        <v>0</v>
      </c>
      <c r="AK205" s="71">
        <f>COUNTIF($A$118:$G$118,"11")</f>
        <v>0</v>
      </c>
      <c r="AL205" s="71">
        <f>COUNTIF($A$121:$G$121,"11")</f>
        <v>0</v>
      </c>
      <c r="AM205" s="71">
        <f>COUNTIF($A$124:$G$124,"11")</f>
        <v>0</v>
      </c>
      <c r="AN205" s="71">
        <f>COUNTIF($A$127:$G$127,"11")</f>
        <v>0</v>
      </c>
      <c r="AO205" s="71">
        <f>COUNTIF($A$130:$G$130,"11")</f>
        <v>0</v>
      </c>
      <c r="AP205" s="71">
        <f>COUNTIF($A$133:$G$133,"11")</f>
        <v>0</v>
      </c>
      <c r="AQ205" s="71">
        <f>COUNTIF($A$136:$G$136,"11")</f>
        <v>0</v>
      </c>
      <c r="AR205" s="71">
        <f>COUNTIF($A$139:$G$139,"11")</f>
        <v>0</v>
      </c>
      <c r="AS205" s="71">
        <f>COUNTIF($A$142:$G$142,"11")</f>
        <v>0</v>
      </c>
      <c r="AT205" s="71">
        <f>COUNTIF($A$145:$G$145,"11")</f>
        <v>0</v>
      </c>
      <c r="AU205" s="71">
        <f>COUNTIF($A$148:$G$148,"11")</f>
        <v>0</v>
      </c>
      <c r="AV205" s="71">
        <f>COUNTIF($A$151:$G$151,"11")</f>
        <v>0</v>
      </c>
      <c r="AW205" s="71">
        <f>COUNTIF($A$154:$G$154,"11")</f>
        <v>0</v>
      </c>
      <c r="AX205" s="71">
        <f>COUNTIF($A$157:$G$157,"11")</f>
        <v>0</v>
      </c>
      <c r="AY205" s="71">
        <f>COUNTIF($A$160:$G$160,"11")</f>
        <v>0</v>
      </c>
      <c r="AZ205" s="71">
        <f>COUNTIF($A$163:$G$163,"11")</f>
        <v>0</v>
      </c>
      <c r="BA205" s="71">
        <f>COUNTIF($A$166:$G$166,"11")</f>
        <v>0</v>
      </c>
      <c r="BB205" s="173">
        <f>SUM(A205:BA205)</f>
        <v>0</v>
      </c>
      <c r="BC205" s="175">
        <f>BB205/360</f>
        <v>0</v>
      </c>
    </row>
    <row r="206" spans="1:55" ht="38.25" x14ac:dyDescent="0.2">
      <c r="A206" s="71" t="s">
        <v>44</v>
      </c>
      <c r="B206" s="71"/>
      <c r="C206" s="71"/>
      <c r="D206" s="71"/>
      <c r="E206" s="71"/>
      <c r="F206" s="71"/>
      <c r="G206" s="71"/>
      <c r="H206" s="71"/>
      <c r="I206" s="71"/>
      <c r="J206" s="71"/>
      <c r="K206" s="71"/>
      <c r="L206" s="71"/>
      <c r="M206" s="71"/>
      <c r="N206" s="71"/>
      <c r="O206" s="66"/>
      <c r="P206" s="66"/>
      <c r="Q206" s="71"/>
      <c r="R206" s="71"/>
      <c r="S206" s="71"/>
      <c r="T206" s="71"/>
      <c r="U206" s="71"/>
      <c r="V206" s="71"/>
      <c r="W206" s="71"/>
      <c r="X206" s="71"/>
      <c r="Y206" s="173"/>
      <c r="Z206" s="175"/>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174" t="s">
        <v>82</v>
      </c>
      <c r="BC206" s="174">
        <v>12</v>
      </c>
    </row>
    <row r="207" spans="1:55" x14ac:dyDescent="0.2">
      <c r="A207" s="71">
        <f>COUNTIF(A10:G10,"12")</f>
        <v>0</v>
      </c>
      <c r="B207" s="71">
        <f>COUNTIF(A13:G13,"12")</f>
        <v>0</v>
      </c>
      <c r="C207" s="71">
        <f>COUNTIF(A16:G16,"12")</f>
        <v>0</v>
      </c>
      <c r="D207" s="71">
        <f>COUNTIF(A19:G19,"12")</f>
        <v>0</v>
      </c>
      <c r="E207" s="71">
        <f>COUNTIF(A22:G22,"12")</f>
        <v>0</v>
      </c>
      <c r="F207" s="71">
        <f>COUNTIF(A25:G25,"12")</f>
        <v>0</v>
      </c>
      <c r="G207" s="71">
        <f>COUNTIF(A28:G28,"12")</f>
        <v>0</v>
      </c>
      <c r="H207" s="71">
        <f>COUNTIF(A31:G31,"12")</f>
        <v>0</v>
      </c>
      <c r="I207" s="71">
        <f>COUNTIF(A34:G34,"12")</f>
        <v>0</v>
      </c>
      <c r="J207" s="71">
        <f>COUNTIF(A37:G37,"12")</f>
        <v>0</v>
      </c>
      <c r="K207" s="71">
        <f>COUNTIF(A40:G40,"12")</f>
        <v>0</v>
      </c>
      <c r="L207" s="71">
        <f>COUNTIF(A43:G43,"12")</f>
        <v>0</v>
      </c>
      <c r="M207" s="71">
        <f>COUNTIF(A46:G46,"12")</f>
        <v>0</v>
      </c>
      <c r="N207" s="71">
        <f>COUNTIF(A49:G49,"12")</f>
        <v>0</v>
      </c>
      <c r="O207" s="71">
        <f>COUNTIF($A$52:$G$52,"12")</f>
        <v>0</v>
      </c>
      <c r="P207" s="71">
        <f>COUNTIF($A$55:$G$55,"12")</f>
        <v>0</v>
      </c>
      <c r="Q207" s="71">
        <f>COUNTIF($A$58:$G$58,"12")</f>
        <v>0</v>
      </c>
      <c r="R207" s="71">
        <f>COUNTIF($A$61:$G$61,"12")</f>
        <v>0</v>
      </c>
      <c r="S207" s="71">
        <f>COUNTIF($A$64:$G$64,"12")</f>
        <v>0</v>
      </c>
      <c r="T207" s="71">
        <f>COUNTIF($A$67:$G$67,"12")</f>
        <v>0</v>
      </c>
      <c r="U207" s="71">
        <f>COUNTIF($A$70:$G$70,"12")</f>
        <v>0</v>
      </c>
      <c r="V207" s="71">
        <f>COUNTIF($A$73:$G$73,"12")</f>
        <v>0</v>
      </c>
      <c r="W207" s="71">
        <f>COUNTIF($A$76:$G$76,"12")</f>
        <v>0</v>
      </c>
      <c r="X207" s="71">
        <f>COUNTIF($A$79:$G$79,"12")</f>
        <v>0</v>
      </c>
      <c r="Y207" s="71">
        <f>COUNTIF($A$82:$G$82,"12")</f>
        <v>0</v>
      </c>
      <c r="Z207" s="71">
        <f>COUNTIF($A$85:$G$85,"12")</f>
        <v>0</v>
      </c>
      <c r="AA207" s="71">
        <f>COUNTIF($A$88:$G$88,"12")</f>
        <v>0</v>
      </c>
      <c r="AB207" s="71">
        <f>COUNTIF($A$91:$G$91,"12")</f>
        <v>0</v>
      </c>
      <c r="AC207" s="71">
        <f>COUNTIF($A$94:$G$94,"12")</f>
        <v>0</v>
      </c>
      <c r="AD207" s="71">
        <f>COUNTIF($A$97:$G$97,"12")</f>
        <v>0</v>
      </c>
      <c r="AE207" s="71">
        <f>COUNTIF($A$100:$G$100,"12")</f>
        <v>0</v>
      </c>
      <c r="AF207" s="71">
        <f>COUNTIF($A$103:$G$103,"12")</f>
        <v>0</v>
      </c>
      <c r="AG207" s="71">
        <f>COUNTIF($A$106:$G$106,"12")</f>
        <v>0</v>
      </c>
      <c r="AH207" s="71">
        <f>COUNTIF($A$109:$G$109,"12")</f>
        <v>0</v>
      </c>
      <c r="AI207" s="71">
        <f>COUNTIF($A$112:$G$112,"12")</f>
        <v>0</v>
      </c>
      <c r="AJ207" s="71">
        <f>COUNTIF($A$115:$G$115,"12")</f>
        <v>0</v>
      </c>
      <c r="AK207" s="71">
        <f>COUNTIF($A$118:$G$118,"12")</f>
        <v>0</v>
      </c>
      <c r="AL207" s="71">
        <f>COUNTIF($A$121:$G$121,"12")</f>
        <v>0</v>
      </c>
      <c r="AM207" s="71">
        <f>COUNTIF($A$124:$G$124,"12")</f>
        <v>0</v>
      </c>
      <c r="AN207" s="71">
        <f>COUNTIF($A$127:$G$127,"12")</f>
        <v>0</v>
      </c>
      <c r="AO207" s="71">
        <f>COUNTIF($A$130:$G$130,"12")</f>
        <v>0</v>
      </c>
      <c r="AP207" s="71">
        <f>COUNTIF($A$133:$G$133,"12")</f>
        <v>0</v>
      </c>
      <c r="AQ207" s="71">
        <f>COUNTIF($A$136:$G$136,"12")</f>
        <v>0</v>
      </c>
      <c r="AR207" s="71">
        <f>COUNTIF($A$139:$G$139,"12")</f>
        <v>0</v>
      </c>
      <c r="AS207" s="71">
        <f>COUNTIF($A$142:$G$142,"12")</f>
        <v>0</v>
      </c>
      <c r="AT207" s="71">
        <f>COUNTIF($A$145:$G$145,"12")</f>
        <v>0</v>
      </c>
      <c r="AU207" s="71">
        <f>COUNTIF($A$148:$G$148,"12")</f>
        <v>0</v>
      </c>
      <c r="AV207" s="71">
        <f>COUNTIF($A$151:$G$151,"12")</f>
        <v>0</v>
      </c>
      <c r="AW207" s="71">
        <f>COUNTIF($A$154:$G$154,"12")</f>
        <v>0</v>
      </c>
      <c r="AX207" s="71">
        <f>COUNTIF($A$157:$G$157,"12")</f>
        <v>0</v>
      </c>
      <c r="AY207" s="71">
        <f>COUNTIF($A$160:$G$160,"12")</f>
        <v>0</v>
      </c>
      <c r="AZ207" s="71">
        <f>COUNTIF($A$163:$G$163,"12")</f>
        <v>0</v>
      </c>
      <c r="BA207" s="71">
        <f>COUNTIF($A$166:$G$166,"12")</f>
        <v>0</v>
      </c>
      <c r="BB207" s="173">
        <f>SUM(A207:BA207)</f>
        <v>0</v>
      </c>
      <c r="BC207" s="175">
        <f>BB207/360</f>
        <v>0</v>
      </c>
    </row>
    <row r="208" spans="1:55" ht="38.25" x14ac:dyDescent="0.2">
      <c r="A208" s="71" t="s">
        <v>45</v>
      </c>
      <c r="B208" s="71"/>
      <c r="C208" s="71"/>
      <c r="D208" s="71"/>
      <c r="E208" s="71"/>
      <c r="F208" s="71"/>
      <c r="G208" s="71"/>
      <c r="H208" s="71"/>
      <c r="I208" s="71"/>
      <c r="J208" s="71"/>
      <c r="K208" s="71"/>
      <c r="L208" s="71"/>
      <c r="M208" s="71"/>
      <c r="N208" s="71"/>
      <c r="O208" s="66"/>
      <c r="P208" s="66"/>
      <c r="Q208" s="71"/>
      <c r="R208" s="71"/>
      <c r="S208" s="71"/>
      <c r="T208" s="71"/>
      <c r="U208" s="71"/>
      <c r="V208" s="71"/>
      <c r="W208" s="71"/>
      <c r="X208" s="71"/>
      <c r="Y208" s="173"/>
      <c r="Z208" s="175"/>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174" t="s">
        <v>83</v>
      </c>
      <c r="BC208" s="174">
        <v>13</v>
      </c>
    </row>
    <row r="209" spans="1:57" x14ac:dyDescent="0.2">
      <c r="A209" s="71">
        <f>COUNTIF(A10:G10,"13")</f>
        <v>0</v>
      </c>
      <c r="B209" s="71">
        <f>COUNTIF(A13:G13,"13")</f>
        <v>0</v>
      </c>
      <c r="C209" s="71">
        <f>COUNTIF(A16:G16,"13")</f>
        <v>0</v>
      </c>
      <c r="D209" s="71">
        <f>COUNTIF(A19:G19,"13")</f>
        <v>0</v>
      </c>
      <c r="E209" s="71">
        <f>COUNTIF(A22:G22,"13")</f>
        <v>0</v>
      </c>
      <c r="F209" s="71">
        <f>COUNTIF(A25:G25,"13")</f>
        <v>0</v>
      </c>
      <c r="G209" s="71">
        <f>COUNTIF(A28:G28,"13")</f>
        <v>0</v>
      </c>
      <c r="H209" s="71">
        <f>COUNTIF(A31:G31,"13")</f>
        <v>0</v>
      </c>
      <c r="I209" s="71">
        <f>COUNTIF(A34:G34,"13")</f>
        <v>0</v>
      </c>
      <c r="J209" s="71">
        <f>COUNTIF(A37:G37,"13")</f>
        <v>0</v>
      </c>
      <c r="K209" s="71">
        <f>COUNTIF(A40:G40,"13")</f>
        <v>0</v>
      </c>
      <c r="L209" s="71">
        <f>COUNTIF(A43:G43,"13")</f>
        <v>0</v>
      </c>
      <c r="M209" s="71">
        <f>COUNTIF(A46:G46,"13")</f>
        <v>0</v>
      </c>
      <c r="N209" s="71">
        <f>COUNTIF(A49:G49,"13")</f>
        <v>0</v>
      </c>
      <c r="O209" s="71">
        <f>COUNTIF($A$52:$G$52,"13")</f>
        <v>0</v>
      </c>
      <c r="P209" s="71">
        <f>COUNTIF($A$55:$G$55,"13")</f>
        <v>0</v>
      </c>
      <c r="Q209" s="71">
        <f>COUNTIF($A$58:$G$58,"13")</f>
        <v>0</v>
      </c>
      <c r="R209" s="71">
        <f>COUNTIF($A$61:$G$61,"13")</f>
        <v>0</v>
      </c>
      <c r="S209" s="71">
        <f>COUNTIF($A$64:$G$64,"13")</f>
        <v>0</v>
      </c>
      <c r="T209" s="71">
        <f>COUNTIF($A$67:$G$67,"13")</f>
        <v>0</v>
      </c>
      <c r="U209" s="71">
        <f>COUNTIF($A$70:$G$70,"13")</f>
        <v>0</v>
      </c>
      <c r="V209" s="71">
        <f>COUNTIF($A$73:$G$73,"13")</f>
        <v>0</v>
      </c>
      <c r="W209" s="71">
        <f>COUNTIF($A$76:$G$76,"13")</f>
        <v>0</v>
      </c>
      <c r="X209" s="71">
        <f>COUNTIF($A$79:$G$79,"13")</f>
        <v>0</v>
      </c>
      <c r="Y209" s="71">
        <f>COUNTIF($A$82:$G$82,"13")</f>
        <v>0</v>
      </c>
      <c r="Z209" s="71">
        <f>COUNTIF($A$85:$G$85,"13")</f>
        <v>0</v>
      </c>
      <c r="AA209" s="71">
        <f>COUNTIF($A$88:$G$88,"13")</f>
        <v>0</v>
      </c>
      <c r="AB209" s="71">
        <f>COUNTIF($A$91:$G$91,"13")</f>
        <v>0</v>
      </c>
      <c r="AC209" s="71">
        <f>COUNTIF($A$94:$G$94,"13")</f>
        <v>0</v>
      </c>
      <c r="AD209" s="71">
        <f>COUNTIF($A$97:$G$97,"13")</f>
        <v>0</v>
      </c>
      <c r="AE209" s="71">
        <f>COUNTIF($A$100:$G$100,"13")</f>
        <v>0</v>
      </c>
      <c r="AF209" s="71">
        <f>COUNTIF($A$103:$G$103,"13")</f>
        <v>0</v>
      </c>
      <c r="AG209" s="71">
        <f>COUNTIF($A$106:$G$106,"13")</f>
        <v>0</v>
      </c>
      <c r="AH209" s="71">
        <f>COUNTIF($A$109:$G$109,"13")</f>
        <v>0</v>
      </c>
      <c r="AI209" s="71">
        <f>COUNTIF($A$112:$G$112,"13")</f>
        <v>0</v>
      </c>
      <c r="AJ209" s="71">
        <f>COUNTIF($A$115:$G$115,"13")</f>
        <v>0</v>
      </c>
      <c r="AK209" s="71">
        <f>COUNTIF($A$118:$G$118,"13")</f>
        <v>0</v>
      </c>
      <c r="AL209" s="71">
        <f>COUNTIF($A$121:$G$121,"13")</f>
        <v>0</v>
      </c>
      <c r="AM209" s="71">
        <f>COUNTIF($A$124:$G$124,"13")</f>
        <v>0</v>
      </c>
      <c r="AN209" s="71">
        <f>COUNTIF($A$127:$G$127,"13")</f>
        <v>0</v>
      </c>
      <c r="AO209" s="71">
        <f>COUNTIF($A$130:$G$130,"13")</f>
        <v>0</v>
      </c>
      <c r="AP209" s="71">
        <f>COUNTIF($A$133:$G$133,"13")</f>
        <v>0</v>
      </c>
      <c r="AQ209" s="71">
        <f>COUNTIF($A$136:$G$136,"13")</f>
        <v>0</v>
      </c>
      <c r="AR209" s="71">
        <f>COUNTIF($A$139:$G$139,"13")</f>
        <v>0</v>
      </c>
      <c r="AS209" s="71">
        <f>COUNTIF($A$142:$G$142,"13")</f>
        <v>0</v>
      </c>
      <c r="AT209" s="71">
        <f>COUNTIF($A$145:$G$145,"13")</f>
        <v>0</v>
      </c>
      <c r="AU209" s="71">
        <f>COUNTIF($A$148:$G$148,"13")</f>
        <v>0</v>
      </c>
      <c r="AV209" s="71">
        <f>COUNTIF($A$151:$G$151,"13")</f>
        <v>0</v>
      </c>
      <c r="AW209" s="71">
        <f>COUNTIF($A$154:$G$154,"13")</f>
        <v>0</v>
      </c>
      <c r="AX209" s="71">
        <f>COUNTIF($A$157:$G$157,"13")</f>
        <v>0</v>
      </c>
      <c r="AY209" s="71">
        <f>COUNTIF($A$160:$G$160,"13")</f>
        <v>0</v>
      </c>
      <c r="AZ209" s="71">
        <f>COUNTIF($A$163:$G$163,"13")</f>
        <v>0</v>
      </c>
      <c r="BA209" s="71">
        <f>COUNTIF($A$166:$G$166,"13")</f>
        <v>0</v>
      </c>
      <c r="BB209" s="173">
        <f>SUM(A209:BA209)</f>
        <v>0</v>
      </c>
      <c r="BC209" s="175">
        <f>BB209/360</f>
        <v>0</v>
      </c>
    </row>
    <row r="210" spans="1:57" ht="38.25" x14ac:dyDescent="0.2">
      <c r="A210" s="71" t="s">
        <v>46</v>
      </c>
      <c r="B210" s="71"/>
      <c r="C210" s="71"/>
      <c r="D210" s="71"/>
      <c r="E210" s="71"/>
      <c r="F210" s="71"/>
      <c r="G210" s="71"/>
      <c r="H210" s="71"/>
      <c r="I210" s="71"/>
      <c r="J210" s="71"/>
      <c r="K210" s="71"/>
      <c r="L210" s="71"/>
      <c r="M210" s="71"/>
      <c r="N210" s="71"/>
      <c r="O210" s="66"/>
      <c r="P210" s="66"/>
      <c r="Q210" s="71"/>
      <c r="R210" s="71"/>
      <c r="S210" s="71"/>
      <c r="T210" s="71"/>
      <c r="U210" s="71"/>
      <c r="V210" s="71"/>
      <c r="W210" s="71"/>
      <c r="X210" s="71"/>
      <c r="Y210" s="173"/>
      <c r="Z210" s="175"/>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174" t="s">
        <v>84</v>
      </c>
      <c r="BC210" s="174">
        <v>14</v>
      </c>
    </row>
    <row r="211" spans="1:57" x14ac:dyDescent="0.2">
      <c r="A211" s="71">
        <f>COUNTIF(A10:G10,"14")</f>
        <v>0</v>
      </c>
      <c r="B211" s="71">
        <f>COUNTIF(A13:G13,"14")</f>
        <v>0</v>
      </c>
      <c r="C211" s="71">
        <f>COUNTIF(A16:G16,"14")</f>
        <v>0</v>
      </c>
      <c r="D211" s="71">
        <f>COUNTIF(A19:G19,"14")</f>
        <v>0</v>
      </c>
      <c r="E211" s="71">
        <f>COUNTIF(A22:G22,"14")</f>
        <v>0</v>
      </c>
      <c r="F211" s="71">
        <f>COUNTIF(A25:G25,"14")</f>
        <v>0</v>
      </c>
      <c r="G211" s="71">
        <f>COUNTIF(A28:G28,"14")</f>
        <v>0</v>
      </c>
      <c r="H211" s="71">
        <f>COUNTIF(A31:G31,"14")</f>
        <v>0</v>
      </c>
      <c r="I211" s="71">
        <f>COUNTIF(A34:G34,"14")</f>
        <v>0</v>
      </c>
      <c r="J211" s="71">
        <f>COUNTIF(A37:G37,"14")</f>
        <v>0</v>
      </c>
      <c r="K211" s="71">
        <f>COUNTIF(A40:G40,"14")</f>
        <v>0</v>
      </c>
      <c r="L211" s="71">
        <f>COUNTIF(A43:G43,"14")</f>
        <v>0</v>
      </c>
      <c r="M211" s="71">
        <f>COUNTIF(A46:G46,"14")</f>
        <v>0</v>
      </c>
      <c r="N211" s="71">
        <f>COUNTIF(A49:G49,"14")</f>
        <v>0</v>
      </c>
      <c r="O211" s="71">
        <f>COUNTIF($A$52:$G$52,"14")</f>
        <v>0</v>
      </c>
      <c r="P211" s="71">
        <f>COUNTIF($A$55:$G$55,"14")</f>
        <v>0</v>
      </c>
      <c r="Q211" s="71">
        <f>COUNTIF($A$58:$G$58,"14")</f>
        <v>0</v>
      </c>
      <c r="R211" s="71">
        <f>COUNTIF($A$61:$G$61,"14")</f>
        <v>0</v>
      </c>
      <c r="S211" s="71">
        <f>COUNTIF($A$64:$G$64,"14")</f>
        <v>0</v>
      </c>
      <c r="T211" s="71">
        <f>COUNTIF($A$67:$G$67,"14")</f>
        <v>0</v>
      </c>
      <c r="U211" s="71">
        <f>COUNTIF($A$70:$G$70,"14")</f>
        <v>0</v>
      </c>
      <c r="V211" s="71">
        <f>COUNTIF($A$73:$G$73,"14")</f>
        <v>0</v>
      </c>
      <c r="W211" s="71">
        <f>COUNTIF($A$76:$G$76,"14")</f>
        <v>0</v>
      </c>
      <c r="X211" s="71">
        <f>COUNTIF($A$79:$G$79,"14")</f>
        <v>0</v>
      </c>
      <c r="Y211" s="71">
        <f>COUNTIF($A$82:$G$82,"14")</f>
        <v>0</v>
      </c>
      <c r="Z211" s="71">
        <f>COUNTIF($A$85:$G$85,"14")</f>
        <v>0</v>
      </c>
      <c r="AA211" s="71">
        <f>COUNTIF($A$88:$G$88,"14")</f>
        <v>0</v>
      </c>
      <c r="AB211" s="71">
        <f>COUNTIF($A$91:$G$91,"14")</f>
        <v>0</v>
      </c>
      <c r="AC211" s="71">
        <f>COUNTIF($A$94:$G$94,"14")</f>
        <v>0</v>
      </c>
      <c r="AD211" s="71">
        <f>COUNTIF($A$97:$G$97,"14")</f>
        <v>0</v>
      </c>
      <c r="AE211" s="71">
        <f>COUNTIF($A$100:$G$100,"14")</f>
        <v>0</v>
      </c>
      <c r="AF211" s="71">
        <f>COUNTIF($A$103:$G$103,"14")</f>
        <v>0</v>
      </c>
      <c r="AG211" s="71">
        <f>COUNTIF($A$106:$G$106,"14")</f>
        <v>0</v>
      </c>
      <c r="AH211" s="71">
        <f>COUNTIF($A$109:$G$109,"14")</f>
        <v>0</v>
      </c>
      <c r="AI211" s="71">
        <f>COUNTIF($A$112:$G$112,"14")</f>
        <v>0</v>
      </c>
      <c r="AJ211" s="71">
        <f>COUNTIF($A$115:$G$115,"14")</f>
        <v>0</v>
      </c>
      <c r="AK211" s="71">
        <f>COUNTIF($A$118:$G$118,"14")</f>
        <v>0</v>
      </c>
      <c r="AL211" s="71">
        <f>COUNTIF($A$121:$G$121,"14")</f>
        <v>0</v>
      </c>
      <c r="AM211" s="71">
        <f>COUNTIF($A$124:$G$124,"14")</f>
        <v>0</v>
      </c>
      <c r="AN211" s="71">
        <f>COUNTIF($A$127:$G$127,"14")</f>
        <v>0</v>
      </c>
      <c r="AO211" s="71">
        <f>COUNTIF($A$130:$G$130,"14")</f>
        <v>0</v>
      </c>
      <c r="AP211" s="71">
        <f>COUNTIF($A$133:$G$133,"14")</f>
        <v>0</v>
      </c>
      <c r="AQ211" s="71">
        <f>COUNTIF($A$136:$G$136,"14")</f>
        <v>0</v>
      </c>
      <c r="AR211" s="71">
        <f>COUNTIF($A$139:$G$139,"14")</f>
        <v>0</v>
      </c>
      <c r="AS211" s="71">
        <f>COUNTIF($A$142:$G$142,"14")</f>
        <v>0</v>
      </c>
      <c r="AT211" s="71">
        <f>COUNTIF($A$145:$G$145,"14")</f>
        <v>0</v>
      </c>
      <c r="AU211" s="71">
        <f>COUNTIF($A$148:$G$148,"14")</f>
        <v>0</v>
      </c>
      <c r="AV211" s="71">
        <f>COUNTIF($A$151:$G$151,"14")</f>
        <v>0</v>
      </c>
      <c r="AW211" s="71">
        <f>COUNTIF($A$154:$G$154,"14")</f>
        <v>0</v>
      </c>
      <c r="AX211" s="71">
        <f>COUNTIF($A$157:$G$157,"14")</f>
        <v>0</v>
      </c>
      <c r="AY211" s="71">
        <f>COUNTIF($A$160:$G$160,"14")</f>
        <v>0</v>
      </c>
      <c r="AZ211" s="71">
        <f>COUNTIF($A$163:$G$163,"14")</f>
        <v>0</v>
      </c>
      <c r="BA211" s="71">
        <f>COUNTIF($A$166:$G$166,"14")</f>
        <v>0</v>
      </c>
      <c r="BB211" s="173">
        <f>SUM(A211:BA211)</f>
        <v>0</v>
      </c>
      <c r="BC211" s="175">
        <f>BB211/360</f>
        <v>0</v>
      </c>
    </row>
    <row r="212" spans="1:57" ht="38.25" x14ac:dyDescent="0.2">
      <c r="A212" s="71" t="s">
        <v>47</v>
      </c>
      <c r="B212" s="71"/>
      <c r="C212" s="71"/>
      <c r="D212" s="71"/>
      <c r="E212" s="71"/>
      <c r="F212" s="71"/>
      <c r="G212" s="71"/>
      <c r="H212" s="71"/>
      <c r="I212" s="71"/>
      <c r="J212" s="71"/>
      <c r="K212" s="71"/>
      <c r="L212" s="71"/>
      <c r="M212" s="71"/>
      <c r="N212" s="71"/>
      <c r="O212" s="66"/>
      <c r="P212" s="66"/>
      <c r="Q212" s="71"/>
      <c r="R212" s="71"/>
      <c r="S212" s="71"/>
      <c r="T212" s="71"/>
      <c r="U212" s="71"/>
      <c r="V212" s="71"/>
      <c r="W212" s="71"/>
      <c r="X212" s="71"/>
      <c r="Y212" s="173"/>
      <c r="Z212" s="175"/>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174" t="s">
        <v>85</v>
      </c>
      <c r="BC212" s="174">
        <v>15</v>
      </c>
    </row>
    <row r="213" spans="1:57" x14ac:dyDescent="0.2">
      <c r="A213" s="71">
        <f>COUNTIF(A10:G10,"15")</f>
        <v>0</v>
      </c>
      <c r="B213" s="71">
        <f>COUNTIF(A13:G13,"15")</f>
        <v>0</v>
      </c>
      <c r="C213" s="71">
        <f>COUNTIF(A16:G16,"15")</f>
        <v>0</v>
      </c>
      <c r="D213" s="71">
        <f>COUNTIF(A19:G19,"15")</f>
        <v>0</v>
      </c>
      <c r="E213" s="71">
        <f>COUNTIF(A22:G22,"15")</f>
        <v>0</v>
      </c>
      <c r="F213" s="71">
        <f>COUNTIF(A25:G25,"15")</f>
        <v>0</v>
      </c>
      <c r="G213" s="71">
        <f>COUNTIF(A28:G28,"15")</f>
        <v>0</v>
      </c>
      <c r="H213" s="71">
        <f>COUNTIF(A31:G31,"15")</f>
        <v>0</v>
      </c>
      <c r="I213" s="71">
        <f>COUNTIF(A34:G34,"15")</f>
        <v>0</v>
      </c>
      <c r="J213" s="71">
        <f>COUNTIF(A37:G37,"15")</f>
        <v>0</v>
      </c>
      <c r="K213" s="71">
        <f>COUNTIF(A40:G40,"15")</f>
        <v>0</v>
      </c>
      <c r="L213" s="71">
        <f>COUNTIF(A43:G43,"15")</f>
        <v>0</v>
      </c>
      <c r="M213" s="71">
        <f>COUNTIF(A46:G46,"15")</f>
        <v>0</v>
      </c>
      <c r="N213" s="71">
        <f>COUNTIF(A49:G49,"15")</f>
        <v>0</v>
      </c>
      <c r="O213" s="71">
        <f>COUNTIF($A$52:$G$52,"15")</f>
        <v>0</v>
      </c>
      <c r="P213" s="71">
        <f>COUNTIF($A$55:$G$55,"15")</f>
        <v>0</v>
      </c>
      <c r="Q213" s="71">
        <f>COUNTIF($A$58:$G$58,"15")</f>
        <v>0</v>
      </c>
      <c r="R213" s="71">
        <f>COUNTIF($A$61:$G$61,"15")</f>
        <v>0</v>
      </c>
      <c r="S213" s="71">
        <f>COUNTIF($A$64:$G$64,"15")</f>
        <v>0</v>
      </c>
      <c r="T213" s="71">
        <f>COUNTIF($A$67:$G$67,"15")</f>
        <v>0</v>
      </c>
      <c r="U213" s="71">
        <f>COUNTIF($A$70:$G$70,"15")</f>
        <v>0</v>
      </c>
      <c r="V213" s="71">
        <f>COUNTIF($A$73:$G$73,"15")</f>
        <v>0</v>
      </c>
      <c r="W213" s="71">
        <f>COUNTIF($A$76:$G$76,"15")</f>
        <v>0</v>
      </c>
      <c r="X213" s="71">
        <f>COUNTIF($A$79:$G$79,"15")</f>
        <v>0</v>
      </c>
      <c r="Y213" s="71">
        <f>COUNTIF($A$82:$G$82,"15")</f>
        <v>0</v>
      </c>
      <c r="Z213" s="71">
        <f>COUNTIF($A$85:$G$85,"15")</f>
        <v>0</v>
      </c>
      <c r="AA213" s="71">
        <f>COUNTIF($A$88:$G$88,"15")</f>
        <v>0</v>
      </c>
      <c r="AB213" s="71">
        <f>COUNTIF($A$91:$G$91,"15")</f>
        <v>0</v>
      </c>
      <c r="AC213" s="71">
        <f>COUNTIF($A$94:$G$94,"15")</f>
        <v>0</v>
      </c>
      <c r="AD213" s="71">
        <f>COUNTIF($A$97:$G$97,"15")</f>
        <v>0</v>
      </c>
      <c r="AE213" s="71">
        <f>COUNTIF($A$100:$G$100,"15")</f>
        <v>0</v>
      </c>
      <c r="AF213" s="71">
        <f>COUNTIF($A$103:$G$103,"15")</f>
        <v>0</v>
      </c>
      <c r="AG213" s="71">
        <f>COUNTIF($A$106:$G$106,"15")</f>
        <v>0</v>
      </c>
      <c r="AH213" s="71">
        <f>COUNTIF($A$109:$G$109,"15")</f>
        <v>0</v>
      </c>
      <c r="AI213" s="71">
        <f>COUNTIF($A$112:$G$112,"15")</f>
        <v>0</v>
      </c>
      <c r="AJ213" s="71">
        <f>COUNTIF($A$115:$G$115,"15")</f>
        <v>0</v>
      </c>
      <c r="AK213" s="71">
        <f>COUNTIF($A$118:$G$118,"15")</f>
        <v>0</v>
      </c>
      <c r="AL213" s="71">
        <f>COUNTIF($A$121:$G$121,"15")</f>
        <v>0</v>
      </c>
      <c r="AM213" s="71">
        <f>COUNTIF($A$124:$G$124,"15")</f>
        <v>0</v>
      </c>
      <c r="AN213" s="71">
        <f>COUNTIF($A$127:$G$127,"15")</f>
        <v>0</v>
      </c>
      <c r="AO213" s="71">
        <f>COUNTIF($A$130:$G$130,"15")</f>
        <v>0</v>
      </c>
      <c r="AP213" s="71">
        <f>COUNTIF($A$133:$G$133,"15")</f>
        <v>0</v>
      </c>
      <c r="AQ213" s="71">
        <f>COUNTIF($A$136:$G$136,"15")</f>
        <v>0</v>
      </c>
      <c r="AR213" s="71">
        <f>COUNTIF($A$139:$G$139,"15")</f>
        <v>0</v>
      </c>
      <c r="AS213" s="71">
        <f>COUNTIF($A$142:$G$142,"15")</f>
        <v>0</v>
      </c>
      <c r="AT213" s="71">
        <f>COUNTIF($A$145:$G$145,"15")</f>
        <v>0</v>
      </c>
      <c r="AU213" s="71">
        <f>COUNTIF($A$148:$G$148,"15")</f>
        <v>0</v>
      </c>
      <c r="AV213" s="71">
        <f>COUNTIF($A$151:$G$151,"15")</f>
        <v>0</v>
      </c>
      <c r="AW213" s="71">
        <f>COUNTIF($A$154:$G$154,"15")</f>
        <v>0</v>
      </c>
      <c r="AX213" s="71">
        <f>COUNTIF($A$157:$G$157,"15")</f>
        <v>0</v>
      </c>
      <c r="AY213" s="71">
        <f>COUNTIF($A$160:$G$160,"15")</f>
        <v>0</v>
      </c>
      <c r="AZ213" s="71">
        <f>COUNTIF($A$163:$G$163,"15")</f>
        <v>0</v>
      </c>
      <c r="BA213" s="71">
        <f>COUNTIF($A$166:$G$166,"15")</f>
        <v>0</v>
      </c>
      <c r="BB213" s="173">
        <f>SUM(A213:BA213)</f>
        <v>0</v>
      </c>
      <c r="BC213" s="175">
        <f>BB213/360</f>
        <v>0</v>
      </c>
    </row>
    <row r="214" spans="1:57" ht="38.25" x14ac:dyDescent="0.2">
      <c r="A214" s="71" t="s">
        <v>48</v>
      </c>
      <c r="B214" s="71"/>
      <c r="C214" s="71"/>
      <c r="D214" s="71"/>
      <c r="E214" s="71"/>
      <c r="F214" s="71"/>
      <c r="G214" s="71"/>
      <c r="H214" s="71"/>
      <c r="I214" s="71"/>
      <c r="J214" s="71"/>
      <c r="K214" s="71"/>
      <c r="L214" s="71"/>
      <c r="M214" s="71"/>
      <c r="N214" s="71"/>
      <c r="O214" s="66"/>
      <c r="P214" s="66"/>
      <c r="Q214" s="71"/>
      <c r="R214" s="71"/>
      <c r="S214" s="71"/>
      <c r="T214" s="71"/>
      <c r="U214" s="71"/>
      <c r="V214" s="71"/>
      <c r="W214" s="71"/>
      <c r="X214" s="71"/>
      <c r="Y214" s="173"/>
      <c r="Z214" s="175"/>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174" t="s">
        <v>86</v>
      </c>
      <c r="BC214" s="174">
        <v>16</v>
      </c>
    </row>
    <row r="215" spans="1:57" x14ac:dyDescent="0.2">
      <c r="A215" s="71">
        <f>COUNTIF(A10:G10,"16")</f>
        <v>0</v>
      </c>
      <c r="B215" s="71">
        <f>COUNTIF(A13:G13,"16")</f>
        <v>0</v>
      </c>
      <c r="C215" s="71">
        <f>COUNTIF(A16:G16,"16")</f>
        <v>0</v>
      </c>
      <c r="D215" s="71">
        <f>COUNTIF(A19:G19,"16")</f>
        <v>0</v>
      </c>
      <c r="E215" s="71">
        <f>COUNTIF(A22:G22,"16")</f>
        <v>0</v>
      </c>
      <c r="F215" s="71">
        <f>COUNTIF(A25:G25,"16")</f>
        <v>0</v>
      </c>
      <c r="G215" s="71">
        <f>COUNTIF(A28:G28,"16")</f>
        <v>0</v>
      </c>
      <c r="H215" s="71">
        <f>COUNTIF(A31:G31,"16")</f>
        <v>0</v>
      </c>
      <c r="I215" s="71">
        <f>COUNTIF(A34:G34,"16")</f>
        <v>0</v>
      </c>
      <c r="J215" s="71">
        <f>COUNTIF(A37:G37,"16")</f>
        <v>0</v>
      </c>
      <c r="K215" s="71">
        <f>COUNTIF(A40:G40,"16")</f>
        <v>0</v>
      </c>
      <c r="L215" s="71">
        <f>COUNTIF(A43:G43,"16")</f>
        <v>0</v>
      </c>
      <c r="M215" s="71">
        <f>COUNTIF(A46:G46,"16")</f>
        <v>0</v>
      </c>
      <c r="N215" s="71">
        <f>COUNTIF(A49:G49,"16")</f>
        <v>0</v>
      </c>
      <c r="O215" s="71">
        <f>COUNTIF($A$52:$G$52,"16")</f>
        <v>0</v>
      </c>
      <c r="P215" s="71">
        <f>COUNTIF($A$55:$G$55,"16")</f>
        <v>0</v>
      </c>
      <c r="Q215" s="71">
        <f>COUNTIF($A$58:$G$58,"16")</f>
        <v>0</v>
      </c>
      <c r="R215" s="71">
        <f>COUNTIF($A$61:$G$61,"16")</f>
        <v>0</v>
      </c>
      <c r="S215" s="71">
        <f>COUNTIF($A$64:$G$64,"16")</f>
        <v>0</v>
      </c>
      <c r="T215" s="71">
        <f>COUNTIF($A$67:$G$67,"16")</f>
        <v>0</v>
      </c>
      <c r="U215" s="71">
        <f>COUNTIF($A$70:$G$70,"16")</f>
        <v>0</v>
      </c>
      <c r="V215" s="71">
        <f>COUNTIF($A$73:$G$73,"16")</f>
        <v>0</v>
      </c>
      <c r="W215" s="71">
        <f>COUNTIF($A$76:$G$76,"16")</f>
        <v>0</v>
      </c>
      <c r="X215" s="71">
        <f>COUNTIF($A$79:$G$79,"16")</f>
        <v>0</v>
      </c>
      <c r="Y215" s="71">
        <f>COUNTIF($A$82:$G$82,"16")</f>
        <v>0</v>
      </c>
      <c r="Z215" s="71">
        <f>COUNTIF($A$85:$G$85,"16")</f>
        <v>0</v>
      </c>
      <c r="AA215" s="71">
        <f>COUNTIF($A$88:$G$88,"16")</f>
        <v>0</v>
      </c>
      <c r="AB215" s="71">
        <f>COUNTIF($A$91:$G$91,"16")</f>
        <v>0</v>
      </c>
      <c r="AC215" s="71">
        <f>COUNTIF($A$94:$G$94,"16")</f>
        <v>0</v>
      </c>
      <c r="AD215" s="71">
        <f>COUNTIF($A$97:$G$97,"16")</f>
        <v>0</v>
      </c>
      <c r="AE215" s="71">
        <f>COUNTIF($A$100:$G$100,"16")</f>
        <v>0</v>
      </c>
      <c r="AF215" s="71">
        <f>COUNTIF($A$103:$G$103,"16")</f>
        <v>0</v>
      </c>
      <c r="AG215" s="71">
        <f>COUNTIF($A$106:$G$106,"16")</f>
        <v>0</v>
      </c>
      <c r="AH215" s="71">
        <f>COUNTIF($A$109:$G$109,"16")</f>
        <v>0</v>
      </c>
      <c r="AI215" s="71">
        <f>COUNTIF($A$112:$G$112,"16")</f>
        <v>0</v>
      </c>
      <c r="AJ215" s="71">
        <f>COUNTIF($A$115:$G$115,"16")</f>
        <v>0</v>
      </c>
      <c r="AK215" s="71">
        <f>COUNTIF($A$118:$G$118,"16")</f>
        <v>0</v>
      </c>
      <c r="AL215" s="71">
        <f>COUNTIF($A$121:$G$121,"16")</f>
        <v>0</v>
      </c>
      <c r="AM215" s="71">
        <f>COUNTIF($A$124:$G$124,"16")</f>
        <v>0</v>
      </c>
      <c r="AN215" s="71">
        <f>COUNTIF($A$127:$G$127,"16")</f>
        <v>0</v>
      </c>
      <c r="AO215" s="71">
        <f>COUNTIF($A$130:$G$130,"16")</f>
        <v>0</v>
      </c>
      <c r="AP215" s="71">
        <f>COUNTIF($A$133:$G$133,"16")</f>
        <v>0</v>
      </c>
      <c r="AQ215" s="71">
        <f>COUNTIF($A$136:$G$136,"16")</f>
        <v>0</v>
      </c>
      <c r="AR215" s="71">
        <f>COUNTIF($A$139:$G$139,"16")</f>
        <v>0</v>
      </c>
      <c r="AS215" s="71">
        <f>COUNTIF($A$142:$G$142,"16")</f>
        <v>0</v>
      </c>
      <c r="AT215" s="71">
        <f>COUNTIF($A$145:$G$145,"16")</f>
        <v>0</v>
      </c>
      <c r="AU215" s="71">
        <f>COUNTIF($A$148:$G$148,"16")</f>
        <v>0</v>
      </c>
      <c r="AV215" s="71">
        <f>COUNTIF($A$151:$G$151,"16")</f>
        <v>0</v>
      </c>
      <c r="AW215" s="71">
        <f>COUNTIF($A$154:$G$154,"16")</f>
        <v>0</v>
      </c>
      <c r="AX215" s="71">
        <f>COUNTIF($A$157:$G$157,"16")</f>
        <v>0</v>
      </c>
      <c r="AY215" s="71">
        <f>COUNTIF($A$160:$G$160,"16")</f>
        <v>0</v>
      </c>
      <c r="AZ215" s="71">
        <f>COUNTIF($A$163:$G$163,"16")</f>
        <v>0</v>
      </c>
      <c r="BA215" s="71">
        <f>COUNTIF($A$166:$G$166,"16")</f>
        <v>0</v>
      </c>
      <c r="BB215" s="173">
        <f>SUM(A215:BA215)</f>
        <v>0</v>
      </c>
      <c r="BC215" s="175">
        <f>BB215/360</f>
        <v>0</v>
      </c>
    </row>
    <row r="216" spans="1:57" ht="38.25" x14ac:dyDescent="0.2">
      <c r="A216" s="71" t="s">
        <v>49</v>
      </c>
      <c r="B216" s="71"/>
      <c r="C216" s="71"/>
      <c r="D216" s="71"/>
      <c r="E216" s="71"/>
      <c r="F216" s="71"/>
      <c r="G216" s="71"/>
      <c r="H216" s="71"/>
      <c r="I216" s="71"/>
      <c r="J216" s="71"/>
      <c r="K216" s="71"/>
      <c r="L216" s="71"/>
      <c r="M216" s="71"/>
      <c r="N216" s="71"/>
      <c r="O216" s="66"/>
      <c r="P216" s="66"/>
      <c r="Q216" s="71"/>
      <c r="R216" s="71"/>
      <c r="S216" s="71"/>
      <c r="T216" s="71"/>
      <c r="U216" s="71"/>
      <c r="V216" s="71"/>
      <c r="W216" s="71"/>
      <c r="X216" s="71"/>
      <c r="Y216" s="173"/>
      <c r="Z216" s="175"/>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174" t="s">
        <v>87</v>
      </c>
      <c r="BC216" s="174">
        <v>17</v>
      </c>
    </row>
    <row r="217" spans="1:57" x14ac:dyDescent="0.2">
      <c r="A217" s="71">
        <f>COUNTIF(A10:G10,"17")</f>
        <v>0</v>
      </c>
      <c r="B217" s="71">
        <f>COUNTIF(A13:G13,"17")</f>
        <v>0</v>
      </c>
      <c r="C217" s="71">
        <f>COUNTIF(A16:G16,"17")</f>
        <v>0</v>
      </c>
      <c r="D217" s="71">
        <f>COUNTIF(A19:G19,"17")</f>
        <v>0</v>
      </c>
      <c r="E217" s="71">
        <f>COUNTIF(A22:G22,"17")</f>
        <v>0</v>
      </c>
      <c r="F217" s="71">
        <f>COUNTIF(A25:G25,"17")</f>
        <v>0</v>
      </c>
      <c r="G217" s="71">
        <f>COUNTIF(A28:G28,"17")</f>
        <v>0</v>
      </c>
      <c r="H217" s="71">
        <f>COUNTIF(A31:G31,"17")</f>
        <v>0</v>
      </c>
      <c r="I217" s="71">
        <f>COUNTIF(A34:G34,"17")</f>
        <v>0</v>
      </c>
      <c r="J217" s="71">
        <f>COUNTIF(A37:G37,"17")</f>
        <v>0</v>
      </c>
      <c r="K217" s="71">
        <f>COUNTIF(A40:G40,"17")</f>
        <v>0</v>
      </c>
      <c r="L217" s="71">
        <f>COUNTIF(A43:G43,"17")</f>
        <v>0</v>
      </c>
      <c r="M217" s="71">
        <f>COUNTIF(A46:G46,"17")</f>
        <v>0</v>
      </c>
      <c r="N217" s="71">
        <f>COUNTIF(A49:G49,"17")</f>
        <v>0</v>
      </c>
      <c r="O217" s="71">
        <f>COUNTIF($A$52:$G$52,"17")</f>
        <v>0</v>
      </c>
      <c r="P217" s="71">
        <f>COUNTIF($A$55:$G$55,"17")</f>
        <v>0</v>
      </c>
      <c r="Q217" s="71">
        <f>COUNTIF($A$58:$G$58,"17")</f>
        <v>0</v>
      </c>
      <c r="R217" s="71">
        <f>COUNTIF($A$61:$G$61,"17")</f>
        <v>0</v>
      </c>
      <c r="S217" s="71">
        <f>COUNTIF($A$64:$G$64,"17")</f>
        <v>0</v>
      </c>
      <c r="T217" s="71">
        <f>COUNTIF($A$67:$G$67,"17")</f>
        <v>0</v>
      </c>
      <c r="U217" s="71">
        <f>COUNTIF($A$70:$G$70,"17")</f>
        <v>0</v>
      </c>
      <c r="V217" s="71">
        <f>COUNTIF($A$73:$G$73,"17")</f>
        <v>0</v>
      </c>
      <c r="W217" s="71">
        <f>COUNTIF($A$76:$G$76,"17")</f>
        <v>0</v>
      </c>
      <c r="X217" s="71">
        <f>COUNTIF($A$79:$G$79,"17")</f>
        <v>0</v>
      </c>
      <c r="Y217" s="71">
        <f>COUNTIF($A$82:$G$82,"17")</f>
        <v>0</v>
      </c>
      <c r="Z217" s="71">
        <f>COUNTIF($A$85:$G$85,"17")</f>
        <v>0</v>
      </c>
      <c r="AA217" s="71">
        <f>COUNTIF($A$88:$G$88,"17")</f>
        <v>0</v>
      </c>
      <c r="AB217" s="71">
        <f>COUNTIF($A$91:$G$91,"17")</f>
        <v>0</v>
      </c>
      <c r="AC217" s="71">
        <f>COUNTIF($A$94:$G$94,"17")</f>
        <v>0</v>
      </c>
      <c r="AD217" s="71">
        <f>COUNTIF($A$97:$G$97,"17")</f>
        <v>0</v>
      </c>
      <c r="AE217" s="71">
        <f>COUNTIF($A$100:$G$100,"17")</f>
        <v>0</v>
      </c>
      <c r="AF217" s="71">
        <f>COUNTIF($A$103:$G$103,"17")</f>
        <v>0</v>
      </c>
      <c r="AG217" s="71">
        <f>COUNTIF($A$106:$G$106,"17")</f>
        <v>0</v>
      </c>
      <c r="AH217" s="71">
        <f>COUNTIF($A$109:$G$109,"17")</f>
        <v>0</v>
      </c>
      <c r="AI217" s="71">
        <f>COUNTIF($A$112:$G$112,"17")</f>
        <v>0</v>
      </c>
      <c r="AJ217" s="71">
        <f>COUNTIF($A$115:$G$115,"17")</f>
        <v>0</v>
      </c>
      <c r="AK217" s="71">
        <f>COUNTIF($A$118:$G$118,"17")</f>
        <v>0</v>
      </c>
      <c r="AL217" s="71">
        <f>COUNTIF($A$121:$G$121,"17")</f>
        <v>0</v>
      </c>
      <c r="AM217" s="71">
        <f>COUNTIF($A$124:$G$124,"17")</f>
        <v>0</v>
      </c>
      <c r="AN217" s="71">
        <f>COUNTIF($A$127:$G$127,"17")</f>
        <v>0</v>
      </c>
      <c r="AO217" s="71">
        <f>COUNTIF($A$130:$G$130,"17")</f>
        <v>0</v>
      </c>
      <c r="AP217" s="71">
        <f>COUNTIF($A$133:$G$133,"17")</f>
        <v>0</v>
      </c>
      <c r="AQ217" s="71">
        <f>COUNTIF($A$136:$G$136,"17")</f>
        <v>0</v>
      </c>
      <c r="AR217" s="71">
        <f>COUNTIF($A$139:$G$139,"17")</f>
        <v>0</v>
      </c>
      <c r="AS217" s="71">
        <f>COUNTIF($A$142:$G$142,"17")</f>
        <v>0</v>
      </c>
      <c r="AT217" s="71">
        <f>COUNTIF($A$145:$G$145,"17")</f>
        <v>0</v>
      </c>
      <c r="AU217" s="71">
        <f>COUNTIF($A$148:$G$148,"17")</f>
        <v>0</v>
      </c>
      <c r="AV217" s="71">
        <f>COUNTIF($A$151:$G$151,"17")</f>
        <v>0</v>
      </c>
      <c r="AW217" s="71">
        <f>COUNTIF($A$154:$G$154,"17")</f>
        <v>0</v>
      </c>
      <c r="AX217" s="71">
        <f>COUNTIF($A$157:$G$157,"17")</f>
        <v>0</v>
      </c>
      <c r="AY217" s="71">
        <f>COUNTIF($A$160:$G$160,"17")</f>
        <v>0</v>
      </c>
      <c r="AZ217" s="71">
        <f>COUNTIF($A$163:$G$163,"17")</f>
        <v>0</v>
      </c>
      <c r="BA217" s="71">
        <f>COUNTIF($A$166:$G$166,"17")</f>
        <v>0</v>
      </c>
      <c r="BB217" s="173">
        <f>SUM(A217:BA217)</f>
        <v>0</v>
      </c>
      <c r="BC217" s="175">
        <f>BB217/360</f>
        <v>0</v>
      </c>
    </row>
    <row r="218" spans="1:57" ht="38.25" x14ac:dyDescent="0.2">
      <c r="A218" s="71" t="s">
        <v>50</v>
      </c>
      <c r="B218" s="71"/>
      <c r="C218" s="71"/>
      <c r="D218" s="71"/>
      <c r="E218" s="71"/>
      <c r="F218" s="71"/>
      <c r="G218" s="71"/>
      <c r="H218" s="71"/>
      <c r="I218" s="71"/>
      <c r="J218" s="71"/>
      <c r="K218" s="71"/>
      <c r="L218" s="71"/>
      <c r="M218" s="71"/>
      <c r="N218" s="71"/>
      <c r="O218" s="66"/>
      <c r="P218" s="66"/>
      <c r="Q218" s="71"/>
      <c r="R218" s="71"/>
      <c r="S218" s="71"/>
      <c r="T218" s="71"/>
      <c r="U218" s="71"/>
      <c r="V218" s="71"/>
      <c r="W218" s="71"/>
      <c r="X218" s="71"/>
      <c r="Y218" s="173"/>
      <c r="Z218" s="175"/>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174" t="s">
        <v>88</v>
      </c>
      <c r="BC218" s="174">
        <v>18</v>
      </c>
    </row>
    <row r="219" spans="1:57" x14ac:dyDescent="0.2">
      <c r="A219" s="71">
        <f>COUNTIF(A10:G10,"18")</f>
        <v>0</v>
      </c>
      <c r="B219" s="71">
        <f>COUNTIF(A13:G13,"17")</f>
        <v>0</v>
      </c>
      <c r="C219" s="71">
        <f>COUNTIF(A16:G16,"18")</f>
        <v>0</v>
      </c>
      <c r="D219" s="71">
        <f>COUNTIF(A19:G19,"18")</f>
        <v>0</v>
      </c>
      <c r="E219" s="71">
        <f>COUNTIF(A22:G22,"18")</f>
        <v>0</v>
      </c>
      <c r="F219" s="71">
        <f>COUNTIF(A25:G25,"18")</f>
        <v>0</v>
      </c>
      <c r="G219" s="71">
        <f>COUNTIF(A28:G28,"18")</f>
        <v>0</v>
      </c>
      <c r="H219" s="71">
        <f>COUNTIF(A31:G31,"18")</f>
        <v>0</v>
      </c>
      <c r="I219" s="71">
        <f>COUNTIF(A34:G34,"18")</f>
        <v>0</v>
      </c>
      <c r="J219" s="71">
        <f>COUNTIF(A37:G37,"18")</f>
        <v>0</v>
      </c>
      <c r="K219" s="71">
        <f>COUNTIF(A40:G40,"18")</f>
        <v>0</v>
      </c>
      <c r="L219" s="71">
        <f>COUNTIF(A43:G43,"18")</f>
        <v>0</v>
      </c>
      <c r="M219" s="71">
        <f>COUNTIF(A46:G46,"18")</f>
        <v>0</v>
      </c>
      <c r="N219" s="71">
        <f>COUNTIF(A49:G49,"18")</f>
        <v>0</v>
      </c>
      <c r="O219" s="71">
        <f>COUNTIF($A$52:$G$52,"18")</f>
        <v>0</v>
      </c>
      <c r="P219" s="71">
        <f>COUNTIF($A$55:$G$55,"18")</f>
        <v>0</v>
      </c>
      <c r="Q219" s="71">
        <f>COUNTIF($A$58:$G$58,"18")</f>
        <v>0</v>
      </c>
      <c r="R219" s="71">
        <f>COUNTIF($A$61:$G$61,"18")</f>
        <v>0</v>
      </c>
      <c r="S219" s="71">
        <f>COUNTIF($A$64:$G$64,"18")</f>
        <v>0</v>
      </c>
      <c r="T219" s="71">
        <f>COUNTIF($A$67:$G$67,"18")</f>
        <v>0</v>
      </c>
      <c r="U219" s="71">
        <f>COUNTIF($A$70:$G$70,"18")</f>
        <v>0</v>
      </c>
      <c r="V219" s="71">
        <f>COUNTIF($A$73:$G$73,"18")</f>
        <v>0</v>
      </c>
      <c r="W219" s="71">
        <f>COUNTIF($A$76:$G$76,"18")</f>
        <v>0</v>
      </c>
      <c r="X219" s="71">
        <f>COUNTIF($A$79:$G$79,"18")</f>
        <v>0</v>
      </c>
      <c r="Y219" s="71">
        <f>COUNTIF($A$82:$G$82,"18")</f>
        <v>0</v>
      </c>
      <c r="Z219" s="71">
        <f>COUNTIF($A$85:$G$85,"18")</f>
        <v>0</v>
      </c>
      <c r="AA219" s="71">
        <f>COUNTIF($A$88:$G$88,"18")</f>
        <v>0</v>
      </c>
      <c r="AB219" s="71">
        <f>COUNTIF($A$91:$G$91,"18")</f>
        <v>0</v>
      </c>
      <c r="AC219" s="71">
        <f>COUNTIF($A$94:$G$94,"18")</f>
        <v>0</v>
      </c>
      <c r="AD219" s="71">
        <f>COUNTIF($A$97:$G$97,"18")</f>
        <v>0</v>
      </c>
      <c r="AE219" s="71">
        <f>COUNTIF($A$100:$G$100,"18")</f>
        <v>0</v>
      </c>
      <c r="AF219" s="71">
        <f>COUNTIF($A$103:$G$103,"18")</f>
        <v>0</v>
      </c>
      <c r="AG219" s="71">
        <f>COUNTIF($A$106:$G$106,"18")</f>
        <v>0</v>
      </c>
      <c r="AH219" s="71">
        <f>COUNTIF($A$109:$G$109,"18")</f>
        <v>0</v>
      </c>
      <c r="AI219" s="71">
        <f>COUNTIF($A$112:$G$112,"18")</f>
        <v>0</v>
      </c>
      <c r="AJ219" s="71">
        <f>COUNTIF($A$115:$G$115,"18")</f>
        <v>0</v>
      </c>
      <c r="AK219" s="71">
        <f>COUNTIF($A$118:$G$118,"18")</f>
        <v>0</v>
      </c>
      <c r="AL219" s="71">
        <f>COUNTIF($A$121:$G$121,"18")</f>
        <v>0</v>
      </c>
      <c r="AM219" s="71">
        <f>COUNTIF($A$124:$G$124,"18")</f>
        <v>0</v>
      </c>
      <c r="AN219" s="71">
        <f>COUNTIF($A$127:$G$127,"18")</f>
        <v>0</v>
      </c>
      <c r="AO219" s="71">
        <f>COUNTIF($A$130:$G$130,"18")</f>
        <v>0</v>
      </c>
      <c r="AP219" s="71">
        <f>COUNTIF($A$133:$G$133,"18")</f>
        <v>0</v>
      </c>
      <c r="AQ219" s="71">
        <f>COUNTIF($A$136:$G$136,"18")</f>
        <v>0</v>
      </c>
      <c r="AR219" s="71">
        <f>COUNTIF($A$139:$G$139,"18")</f>
        <v>0</v>
      </c>
      <c r="AS219" s="71">
        <f>COUNTIF($A$142:$G$142,"18")</f>
        <v>0</v>
      </c>
      <c r="AT219" s="71">
        <f>COUNTIF($A$145:$G$145,"18")</f>
        <v>0</v>
      </c>
      <c r="AU219" s="71">
        <f>COUNTIF($A$148:$G$148,"18")</f>
        <v>0</v>
      </c>
      <c r="AV219" s="71">
        <f>COUNTIF($A$151:$G$151,"18")</f>
        <v>0</v>
      </c>
      <c r="AW219" s="71">
        <f>COUNTIF($A$154:$G$154,"18")</f>
        <v>0</v>
      </c>
      <c r="AX219" s="71">
        <f>COUNTIF($A$157:$G$157,"18")</f>
        <v>0</v>
      </c>
      <c r="AY219" s="71">
        <f>COUNTIF($A$160:$G$160,"18")</f>
        <v>0</v>
      </c>
      <c r="AZ219" s="71">
        <f>COUNTIF($A$163:$G$163,"18")</f>
        <v>0</v>
      </c>
      <c r="BA219" s="71">
        <f>COUNTIF($A$166:$G$166,"18")</f>
        <v>0</v>
      </c>
      <c r="BB219" s="173">
        <f>SUM(A219:BA219)</f>
        <v>0</v>
      </c>
      <c r="BC219" s="175">
        <f>BB219/360</f>
        <v>0</v>
      </c>
    </row>
    <row r="220" spans="1:57" ht="38.25" x14ac:dyDescent="0.2">
      <c r="A220" s="71" t="s">
        <v>51</v>
      </c>
      <c r="B220" s="71"/>
      <c r="C220" s="71"/>
      <c r="D220" s="71"/>
      <c r="E220" s="71"/>
      <c r="F220" s="71"/>
      <c r="G220" s="71"/>
      <c r="H220" s="71"/>
      <c r="I220" s="71"/>
      <c r="J220" s="71"/>
      <c r="K220" s="71"/>
      <c r="L220" s="71"/>
      <c r="M220" s="71"/>
      <c r="N220" s="71"/>
      <c r="O220" s="66"/>
      <c r="P220" s="66"/>
      <c r="Q220" s="71"/>
      <c r="R220" s="71"/>
      <c r="S220" s="71"/>
      <c r="T220" s="71"/>
      <c r="U220" s="71"/>
      <c r="V220" s="71"/>
      <c r="W220" s="71"/>
      <c r="X220" s="71"/>
      <c r="Y220" s="173"/>
      <c r="Z220" s="175"/>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174" t="s">
        <v>89</v>
      </c>
      <c r="BC220" s="174">
        <v>19</v>
      </c>
    </row>
    <row r="221" spans="1:57" x14ac:dyDescent="0.2">
      <c r="A221" s="71">
        <f>COUNTIF(A10:G10,"19")</f>
        <v>0</v>
      </c>
      <c r="B221" s="71">
        <f>COUNTIF(A13:G13,"19")</f>
        <v>0</v>
      </c>
      <c r="C221" s="71">
        <f>COUNTIF(A16:G16,"19")</f>
        <v>0</v>
      </c>
      <c r="D221" s="71">
        <f>COUNTIF(A19:G19,"19")</f>
        <v>0</v>
      </c>
      <c r="E221" s="71">
        <f>COUNTIF(A22:G22,"19")</f>
        <v>0</v>
      </c>
      <c r="F221" s="71">
        <f>COUNTIF(A25:G25,"19")</f>
        <v>0</v>
      </c>
      <c r="G221" s="71">
        <f>COUNTIF(A28:G28,"19")</f>
        <v>0</v>
      </c>
      <c r="H221" s="71">
        <f>COUNTIF(A31:G31,"19")</f>
        <v>0</v>
      </c>
      <c r="I221" s="71">
        <f>COUNTIF(A34:G34,"19")</f>
        <v>0</v>
      </c>
      <c r="J221" s="71">
        <f>COUNTIF(A37:G37,"19")</f>
        <v>0</v>
      </c>
      <c r="K221" s="71">
        <f>COUNTIF(A40:G40,"19")</f>
        <v>0</v>
      </c>
      <c r="L221" s="71">
        <f>COUNTIF(A43:G43,"19")</f>
        <v>0</v>
      </c>
      <c r="M221" s="71">
        <f>COUNTIF(A46:G46,"19")</f>
        <v>0</v>
      </c>
      <c r="N221" s="71">
        <f>COUNTIF(A49:G49,"19")</f>
        <v>0</v>
      </c>
      <c r="O221" s="71">
        <f>COUNTIF($A$52:$G$52,"19")</f>
        <v>0</v>
      </c>
      <c r="P221" s="71">
        <f>COUNTIF($A$55:$G$55,"19")</f>
        <v>0</v>
      </c>
      <c r="Q221" s="71">
        <f>COUNTIF($A$58:$G$58,"19")</f>
        <v>0</v>
      </c>
      <c r="R221" s="71">
        <f>COUNTIF($A$61:$G$61,"19")</f>
        <v>0</v>
      </c>
      <c r="S221" s="71">
        <f>COUNTIF($A$64:$G$64,"19")</f>
        <v>0</v>
      </c>
      <c r="T221" s="71">
        <f>COUNTIF($A$67:$G$67,"19")</f>
        <v>0</v>
      </c>
      <c r="U221" s="71">
        <f>COUNTIF($A$70:$G$70,"19")</f>
        <v>0</v>
      </c>
      <c r="V221" s="71">
        <f>COUNTIF($A$73:$G$73,"19")</f>
        <v>0</v>
      </c>
      <c r="W221" s="71">
        <f>COUNTIF($A$76:$G$76,"19")</f>
        <v>0</v>
      </c>
      <c r="X221" s="71">
        <f>COUNTIF($A$79:$G$79,"19")</f>
        <v>0</v>
      </c>
      <c r="Y221" s="71">
        <f>COUNTIF($A$82:$G$82,"19")</f>
        <v>0</v>
      </c>
      <c r="Z221" s="71">
        <f>COUNTIF($A$85:$G$85,"19")</f>
        <v>0</v>
      </c>
      <c r="AA221" s="71">
        <f>COUNTIF($A$88:$G$88,"19")</f>
        <v>0</v>
      </c>
      <c r="AB221" s="71">
        <f>COUNTIF($A$91:$G$91,"19")</f>
        <v>0</v>
      </c>
      <c r="AC221" s="71">
        <f>COUNTIF($A$94:$G$94,"19")</f>
        <v>0</v>
      </c>
      <c r="AD221" s="71">
        <f>COUNTIF($A$97:$G$97,"19")</f>
        <v>0</v>
      </c>
      <c r="AE221" s="71">
        <f>COUNTIF($A$100:$G$100,"19")</f>
        <v>0</v>
      </c>
      <c r="AF221" s="71">
        <f>COUNTIF($A$103:$G$103,"19")</f>
        <v>0</v>
      </c>
      <c r="AG221" s="71">
        <f>COUNTIF($A$106:$G$106,"19")</f>
        <v>0</v>
      </c>
      <c r="AH221" s="71">
        <f>COUNTIF($A$109:$G$109,"19")</f>
        <v>0</v>
      </c>
      <c r="AI221" s="71">
        <f>COUNTIF($A$112:$G$112,"19")</f>
        <v>0</v>
      </c>
      <c r="AJ221" s="71">
        <f>COUNTIF($A$115:$G$115,"19")</f>
        <v>0</v>
      </c>
      <c r="AK221" s="71">
        <f>COUNTIF($A$118:$G$118,"19")</f>
        <v>0</v>
      </c>
      <c r="AL221" s="71">
        <f>COUNTIF($A$121:$G$121,"19")</f>
        <v>0</v>
      </c>
      <c r="AM221" s="71">
        <f>COUNTIF($A$124:$G$124,"19")</f>
        <v>0</v>
      </c>
      <c r="AN221" s="71">
        <f>COUNTIF($A$127:$G$127,"19")</f>
        <v>0</v>
      </c>
      <c r="AO221" s="71">
        <f>COUNTIF($A$130:$G$130,"19")</f>
        <v>0</v>
      </c>
      <c r="AP221" s="71">
        <f>COUNTIF($A$133:$G$133,"19")</f>
        <v>0</v>
      </c>
      <c r="AQ221" s="71">
        <f>COUNTIF($A$136:$G$136,"19")</f>
        <v>0</v>
      </c>
      <c r="AR221" s="71">
        <f>COUNTIF($A$139:$G$139,"19")</f>
        <v>0</v>
      </c>
      <c r="AS221" s="71">
        <f>COUNTIF($A$142:$G$142,"19")</f>
        <v>0</v>
      </c>
      <c r="AT221" s="71">
        <f>COUNTIF($A$145:$G$145,"19")</f>
        <v>0</v>
      </c>
      <c r="AU221" s="71">
        <f>COUNTIF($A$148:$G$148,"19")</f>
        <v>0</v>
      </c>
      <c r="AV221" s="71">
        <f>COUNTIF($A$151:$G$151,"19")</f>
        <v>0</v>
      </c>
      <c r="AW221" s="71">
        <f>COUNTIF($A$154:$G$154,"19")</f>
        <v>0</v>
      </c>
      <c r="AX221" s="71">
        <f>COUNTIF($A$157:$G$157,"19")</f>
        <v>0</v>
      </c>
      <c r="AY221" s="71">
        <f>COUNTIF($A$160:$G$160,"19")</f>
        <v>0</v>
      </c>
      <c r="AZ221" s="71">
        <f>COUNTIF($A$163:$G$163,"19")</f>
        <v>0</v>
      </c>
      <c r="BA221" s="71">
        <f>COUNTIF($A$166:$G$166,"19")</f>
        <v>0</v>
      </c>
      <c r="BB221" s="173">
        <f>SUM(A221:BA221)</f>
        <v>0</v>
      </c>
      <c r="BC221" s="175">
        <f>BB221/360</f>
        <v>0</v>
      </c>
    </row>
    <row r="222" spans="1:57" ht="38.25" x14ac:dyDescent="0.2">
      <c r="A222" s="71" t="s">
        <v>52</v>
      </c>
      <c r="B222" s="71"/>
      <c r="C222" s="71"/>
      <c r="D222" s="71"/>
      <c r="E222" s="71"/>
      <c r="F222" s="71"/>
      <c r="G222" s="71"/>
      <c r="H222" s="71"/>
      <c r="I222" s="71"/>
      <c r="J222" s="71"/>
      <c r="K222" s="71"/>
      <c r="L222" s="71"/>
      <c r="M222" s="71"/>
      <c r="N222" s="71"/>
      <c r="O222" s="66"/>
      <c r="P222" s="66"/>
      <c r="Q222" s="71"/>
      <c r="R222" s="71"/>
      <c r="S222" s="71"/>
      <c r="T222" s="71"/>
      <c r="U222" s="71"/>
      <c r="V222" s="71"/>
      <c r="W222" s="71"/>
      <c r="X222" s="71"/>
      <c r="Y222" s="173"/>
      <c r="Z222" s="175"/>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174" t="s">
        <v>90</v>
      </c>
      <c r="BC222" s="174">
        <v>20</v>
      </c>
    </row>
    <row r="223" spans="1:57" x14ac:dyDescent="0.2">
      <c r="A223" s="71">
        <f>COUNTIF(A10:G10,"20")</f>
        <v>0</v>
      </c>
      <c r="B223" s="71">
        <f>COUNTIF(A13:G13,"20")</f>
        <v>0</v>
      </c>
      <c r="C223" s="71">
        <f>COUNTIF(A16:G16,"20")</f>
        <v>0</v>
      </c>
      <c r="D223" s="71">
        <f>COUNTIF(A19:G19,"20")</f>
        <v>0</v>
      </c>
      <c r="E223" s="71">
        <f>COUNTIF(A22:G22,"20")</f>
        <v>0</v>
      </c>
      <c r="F223" s="71">
        <f>COUNTIF(A25:G25,"20")</f>
        <v>0</v>
      </c>
      <c r="G223" s="71">
        <f>COUNTIF(A28:G28,"20")</f>
        <v>0</v>
      </c>
      <c r="H223" s="71">
        <f>COUNTIF(A31:G31,"20")</f>
        <v>0</v>
      </c>
      <c r="I223" s="71">
        <f>COUNTIF(A34:G34,"20")</f>
        <v>0</v>
      </c>
      <c r="J223" s="71">
        <f>COUNTIF(A37:G37,"20")</f>
        <v>0</v>
      </c>
      <c r="K223" s="71">
        <f>COUNTIF(A40:G40,"20")</f>
        <v>0</v>
      </c>
      <c r="L223" s="71">
        <f>COUNTIF(A43:G43,"20")</f>
        <v>0</v>
      </c>
      <c r="M223" s="71">
        <f>COUNTIF(A46:G46,"20")</f>
        <v>0</v>
      </c>
      <c r="N223" s="71">
        <f>COUNTIF(A49:G49,"20")</f>
        <v>0</v>
      </c>
      <c r="O223" s="71">
        <f>COUNTIF($A$52:$G$52,"20")</f>
        <v>0</v>
      </c>
      <c r="P223" s="71">
        <f>COUNTIF($A$55:$G$55,"20")</f>
        <v>0</v>
      </c>
      <c r="Q223" s="71">
        <f>COUNTIF($A$58:$G$58,"20")</f>
        <v>0</v>
      </c>
      <c r="R223" s="71">
        <f>COUNTIF($A$61:$G$61,"20")</f>
        <v>0</v>
      </c>
      <c r="S223" s="71">
        <f>COUNTIF($A$64:$G$64,"20")</f>
        <v>0</v>
      </c>
      <c r="T223" s="71">
        <f>COUNTIF($A$67:$G$67,"20")</f>
        <v>0</v>
      </c>
      <c r="U223" s="71">
        <f>COUNTIF($A$70:$G$70,"20")</f>
        <v>0</v>
      </c>
      <c r="V223" s="71">
        <f>COUNTIF($A$73:$G$73,"20")</f>
        <v>0</v>
      </c>
      <c r="W223" s="71">
        <f>COUNTIF($A$76:$G$76,"20")</f>
        <v>0</v>
      </c>
      <c r="X223" s="71">
        <f>COUNTIF($A$79:$G$79,"20")</f>
        <v>0</v>
      </c>
      <c r="Y223" s="71">
        <f>COUNTIF($A$82:$G$82,"20")</f>
        <v>0</v>
      </c>
      <c r="Z223" s="71">
        <f>COUNTIF($A$85:$G$85,"20")</f>
        <v>0</v>
      </c>
      <c r="AA223" s="71">
        <f>COUNTIF($A$88:$G$88,"20")</f>
        <v>0</v>
      </c>
      <c r="AB223" s="71">
        <f>COUNTIF($A$91:$G$91,"20")</f>
        <v>0</v>
      </c>
      <c r="AC223" s="71">
        <f>COUNTIF($A$94:$G$94,"20")</f>
        <v>0</v>
      </c>
      <c r="AD223" s="71">
        <f>COUNTIF($A$97:$G$97,"20")</f>
        <v>0</v>
      </c>
      <c r="AE223" s="71">
        <f>COUNTIF($A$100:$G$100,"20")</f>
        <v>0</v>
      </c>
      <c r="AF223" s="71">
        <f>COUNTIF($A$103:$G$103,"20")</f>
        <v>0</v>
      </c>
      <c r="AG223" s="71">
        <f>COUNTIF($A$106:$G$106,"20")</f>
        <v>0</v>
      </c>
      <c r="AH223" s="71">
        <f>COUNTIF($A$109:$G$109,"20")</f>
        <v>0</v>
      </c>
      <c r="AI223" s="71">
        <f>COUNTIF($A$112:$G$112,"20")</f>
        <v>0</v>
      </c>
      <c r="AJ223" s="71">
        <f>COUNTIF($A$115:$G$115,"20")</f>
        <v>0</v>
      </c>
      <c r="AK223" s="71">
        <f>COUNTIF($A$118:$G$118,"20")</f>
        <v>0</v>
      </c>
      <c r="AL223" s="71">
        <f>COUNTIF($A$121:$G$121,"20")</f>
        <v>0</v>
      </c>
      <c r="AM223" s="71">
        <f>COUNTIF($A$124:$G$124,"20")</f>
        <v>0</v>
      </c>
      <c r="AN223" s="71">
        <f>COUNTIF($A$127:$G$127,"20")</f>
        <v>0</v>
      </c>
      <c r="AO223" s="71">
        <f>COUNTIF($A$130:$G$130,"20")</f>
        <v>0</v>
      </c>
      <c r="AP223" s="71">
        <f>COUNTIF($A$133:$G$133,"20")</f>
        <v>0</v>
      </c>
      <c r="AQ223" s="71">
        <f>COUNTIF($A$136:$G$136,"20")</f>
        <v>0</v>
      </c>
      <c r="AR223" s="71">
        <f>COUNTIF($A$139:$G$139,"20")</f>
        <v>0</v>
      </c>
      <c r="AS223" s="71">
        <f>COUNTIF($A$142:$G$142,"20")</f>
        <v>0</v>
      </c>
      <c r="AT223" s="71">
        <f>COUNTIF($A$145:$G$145,"20")</f>
        <v>0</v>
      </c>
      <c r="AU223" s="71">
        <f>COUNTIF($A$148:$G$148,"20")</f>
        <v>0</v>
      </c>
      <c r="AV223" s="71">
        <f>COUNTIF($A$151:$G$151,"20")</f>
        <v>0</v>
      </c>
      <c r="AW223" s="71">
        <f>COUNTIF($A$154:$G$154,"20")</f>
        <v>0</v>
      </c>
      <c r="AX223" s="71">
        <f>COUNTIF($A$157:$G$157,"20")</f>
        <v>0</v>
      </c>
      <c r="AY223" s="71">
        <f>COUNTIF($A$160:$G$160,"20")</f>
        <v>0</v>
      </c>
      <c r="AZ223" s="71">
        <f>COUNTIF($A$163:$G$163,"20")</f>
        <v>0</v>
      </c>
      <c r="BA223" s="71">
        <f>COUNTIF($A$166:$G$166,"20")</f>
        <v>0</v>
      </c>
      <c r="BB223" s="173">
        <f>SUM(A223:BA223)</f>
        <v>0</v>
      </c>
      <c r="BC223" s="175">
        <f>BB223/360</f>
        <v>0</v>
      </c>
      <c r="BD223" s="6"/>
      <c r="BE223" s="6"/>
    </row>
    <row r="224" spans="1:57" ht="38.25" x14ac:dyDescent="0.2">
      <c r="A224" s="71" t="s">
        <v>53</v>
      </c>
      <c r="B224" s="71"/>
      <c r="C224" s="71"/>
      <c r="D224" s="71"/>
      <c r="E224" s="71"/>
      <c r="F224" s="71"/>
      <c r="G224" s="71"/>
      <c r="H224" s="71"/>
      <c r="I224" s="71"/>
      <c r="J224" s="71"/>
      <c r="K224" s="71"/>
      <c r="L224" s="71"/>
      <c r="M224" s="71"/>
      <c r="N224" s="71"/>
      <c r="O224" s="66"/>
      <c r="P224" s="66"/>
      <c r="Q224" s="71"/>
      <c r="R224" s="71"/>
      <c r="S224" s="71"/>
      <c r="T224" s="71"/>
      <c r="U224" s="71"/>
      <c r="V224" s="71"/>
      <c r="W224" s="71"/>
      <c r="X224" s="71"/>
      <c r="Y224" s="173"/>
      <c r="Z224" s="175"/>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174" t="s">
        <v>91</v>
      </c>
      <c r="BC224" s="174">
        <v>21</v>
      </c>
      <c r="BD224" s="6"/>
      <c r="BE224" s="6"/>
    </row>
    <row r="225" spans="1:57" x14ac:dyDescent="0.2">
      <c r="A225" s="71">
        <f>COUNTIF(A10:G10,"21")</f>
        <v>0</v>
      </c>
      <c r="B225" s="71">
        <f>COUNTIF(A13:G13,"21")</f>
        <v>0</v>
      </c>
      <c r="C225" s="71">
        <f>COUNTIF(A16:G16,"21")</f>
        <v>0</v>
      </c>
      <c r="D225" s="71">
        <f>COUNTIF(A19:G19,"21")</f>
        <v>0</v>
      </c>
      <c r="E225" s="71">
        <f>COUNTIF(A22:G22,"21")</f>
        <v>0</v>
      </c>
      <c r="F225" s="71">
        <f>COUNTIF(A25:G25,"21")</f>
        <v>0</v>
      </c>
      <c r="G225" s="71">
        <f>COUNTIF(A28:G28,"21")</f>
        <v>0</v>
      </c>
      <c r="H225" s="71">
        <f>COUNTIF(A31:G31,"21")</f>
        <v>0</v>
      </c>
      <c r="I225" s="71">
        <f>COUNTIF(A34:G34,"21")</f>
        <v>0</v>
      </c>
      <c r="J225" s="71">
        <f>COUNTIF(A37:G37,"21")</f>
        <v>0</v>
      </c>
      <c r="K225" s="71">
        <f>COUNTIF(A40:G40,"21")</f>
        <v>0</v>
      </c>
      <c r="L225" s="71">
        <f>COUNTIF(A43:G43,"21")</f>
        <v>0</v>
      </c>
      <c r="M225" s="71">
        <f>COUNTIF(A46:G46,"21")</f>
        <v>0</v>
      </c>
      <c r="N225" s="71">
        <f>COUNTIF(A49:G49,"21")</f>
        <v>0</v>
      </c>
      <c r="O225" s="71">
        <f>COUNTIF($A$52:$G$52,"21")</f>
        <v>0</v>
      </c>
      <c r="P225" s="71">
        <f>COUNTIF($A$55:$G$55,"21")</f>
        <v>0</v>
      </c>
      <c r="Q225" s="71">
        <f>COUNTIF($A$58:$G$58,"21")</f>
        <v>0</v>
      </c>
      <c r="R225" s="71">
        <f>COUNTIF($A$61:$G$61,"21")</f>
        <v>0</v>
      </c>
      <c r="S225" s="71">
        <f>COUNTIF($A$64:$G$64,"21")</f>
        <v>0</v>
      </c>
      <c r="T225" s="71">
        <f>COUNTIF($A$67:$G$67,"21")</f>
        <v>0</v>
      </c>
      <c r="U225" s="71">
        <f>COUNTIF($A$70:$G$70,"21")</f>
        <v>0</v>
      </c>
      <c r="V225" s="71">
        <f>COUNTIF($A$73:$G$73,"21")</f>
        <v>0</v>
      </c>
      <c r="W225" s="71">
        <f>COUNTIF($A$76:$G$76,"21")</f>
        <v>0</v>
      </c>
      <c r="X225" s="71">
        <f>COUNTIF($A$79:$G$79,"21")</f>
        <v>0</v>
      </c>
      <c r="Y225" s="71">
        <f>COUNTIF($A$82:$G$82,"21")</f>
        <v>0</v>
      </c>
      <c r="Z225" s="71">
        <f>COUNTIF($A$85:$G$85,"21")</f>
        <v>0</v>
      </c>
      <c r="AA225" s="71">
        <f>COUNTIF($A$88:$G$88,"21")</f>
        <v>0</v>
      </c>
      <c r="AB225" s="71">
        <f>COUNTIF($A$91:$G$91,"21")</f>
        <v>0</v>
      </c>
      <c r="AC225" s="71">
        <f>COUNTIF($A$94:$G$94,"21")</f>
        <v>0</v>
      </c>
      <c r="AD225" s="71">
        <f>COUNTIF($A$97:$G$97,"21")</f>
        <v>0</v>
      </c>
      <c r="AE225" s="71">
        <f>COUNTIF($A$100:$G$100,"21")</f>
        <v>0</v>
      </c>
      <c r="AF225" s="71">
        <f>COUNTIF($A$103:$G$103,"21")</f>
        <v>0</v>
      </c>
      <c r="AG225" s="71">
        <f>COUNTIF($A$106:$G$106,"21")</f>
        <v>0</v>
      </c>
      <c r="AH225" s="71">
        <f>COUNTIF($A$109:$G$109,"21")</f>
        <v>0</v>
      </c>
      <c r="AI225" s="71">
        <f>COUNTIF($A$112:$G$112,"21")</f>
        <v>0</v>
      </c>
      <c r="AJ225" s="71">
        <f>COUNTIF($A$115:$G$115,"21")</f>
        <v>0</v>
      </c>
      <c r="AK225" s="71">
        <f>COUNTIF($A$118:$G$118,"21")</f>
        <v>0</v>
      </c>
      <c r="AL225" s="71">
        <f>COUNTIF($A$121:$G$121,"21")</f>
        <v>0</v>
      </c>
      <c r="AM225" s="71">
        <f>COUNTIF($A$124:$G$124,"21")</f>
        <v>0</v>
      </c>
      <c r="AN225" s="71">
        <f>COUNTIF($A$127:$G$127,"21")</f>
        <v>0</v>
      </c>
      <c r="AO225" s="71">
        <f>COUNTIF($A$130:$G$130,"21")</f>
        <v>0</v>
      </c>
      <c r="AP225" s="71">
        <f>COUNTIF($A$133:$G$133,"21")</f>
        <v>0</v>
      </c>
      <c r="AQ225" s="71">
        <f>COUNTIF($A$136:$G$136,"21")</f>
        <v>0</v>
      </c>
      <c r="AR225" s="71">
        <f>COUNTIF($A$139:$G$139,"21")</f>
        <v>0</v>
      </c>
      <c r="AS225" s="71">
        <f>COUNTIF($A$142:$G$142,"21")</f>
        <v>0</v>
      </c>
      <c r="AT225" s="71">
        <f>COUNTIF($A$145:$G$145,"21")</f>
        <v>0</v>
      </c>
      <c r="AU225" s="71">
        <f>COUNTIF($A$148:$G$148,"21")</f>
        <v>0</v>
      </c>
      <c r="AV225" s="71">
        <f>COUNTIF($A$151:$G$151,"21")</f>
        <v>0</v>
      </c>
      <c r="AW225" s="71">
        <f>COUNTIF($A$154:$G$154,"21")</f>
        <v>0</v>
      </c>
      <c r="AX225" s="71">
        <f>COUNTIF($A$157:$G$157,"21")</f>
        <v>0</v>
      </c>
      <c r="AY225" s="71">
        <f>COUNTIF($A$160:$G$160,"21")</f>
        <v>0</v>
      </c>
      <c r="AZ225" s="71">
        <f>COUNTIF($A$163:$G$163,"21")</f>
        <v>0</v>
      </c>
      <c r="BA225" s="71">
        <f>COUNTIF($A$166:$G$166,"21")</f>
        <v>0</v>
      </c>
      <c r="BB225" s="173">
        <f>SUM(A225:BA225)</f>
        <v>0</v>
      </c>
      <c r="BC225" s="175">
        <f>BB225/360</f>
        <v>0</v>
      </c>
      <c r="BD225" s="6"/>
      <c r="BE225" s="6"/>
    </row>
    <row r="226" spans="1:57" ht="38.25" x14ac:dyDescent="0.2">
      <c r="A226" s="71" t="s">
        <v>54</v>
      </c>
      <c r="B226" s="71"/>
      <c r="C226" s="71"/>
      <c r="D226" s="71"/>
      <c r="E226" s="71"/>
      <c r="F226" s="71"/>
      <c r="G226" s="71"/>
      <c r="H226" s="71"/>
      <c r="I226" s="71"/>
      <c r="J226" s="71"/>
      <c r="K226" s="71"/>
      <c r="L226" s="71"/>
      <c r="M226" s="71"/>
      <c r="N226" s="71"/>
      <c r="O226" s="66"/>
      <c r="P226" s="66"/>
      <c r="Q226" s="71"/>
      <c r="R226" s="71"/>
      <c r="S226" s="71"/>
      <c r="T226" s="71"/>
      <c r="U226" s="71"/>
      <c r="V226" s="71"/>
      <c r="W226" s="71"/>
      <c r="X226" s="71"/>
      <c r="Y226" s="173"/>
      <c r="Z226" s="175"/>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174" t="s">
        <v>92</v>
      </c>
      <c r="BC226" s="174">
        <v>22</v>
      </c>
      <c r="BD226" s="6"/>
      <c r="BE226" s="6"/>
    </row>
    <row r="227" spans="1:57" ht="15" x14ac:dyDescent="0.25">
      <c r="A227" s="176">
        <f>COUNTIF(A10:G10,"22")</f>
        <v>0</v>
      </c>
      <c r="B227" s="71">
        <f>COUNTIF(A13:G13,"22")</f>
        <v>0</v>
      </c>
      <c r="C227" s="71">
        <f>COUNTIF(A16:G16,"22")</f>
        <v>0</v>
      </c>
      <c r="D227" s="71">
        <f>COUNTIF(A19:G19,"22")</f>
        <v>0</v>
      </c>
      <c r="E227" s="71">
        <f>COUNTIF(A22:G22,"22")</f>
        <v>0</v>
      </c>
      <c r="F227" s="71">
        <f>COUNTIF(A25:G25,"22")</f>
        <v>0</v>
      </c>
      <c r="G227" s="71">
        <f>COUNTIF(A28:G28,"22")</f>
        <v>0</v>
      </c>
      <c r="H227" s="71">
        <f>COUNTIF(A31:G31,"22")</f>
        <v>0</v>
      </c>
      <c r="I227" s="71">
        <f>COUNTIF(A34:G34,"22")</f>
        <v>0</v>
      </c>
      <c r="J227" s="71">
        <f>COUNTIF(A37:G37,"22")</f>
        <v>0</v>
      </c>
      <c r="K227" s="71">
        <f>COUNTIF(A40:G40,"22")</f>
        <v>0</v>
      </c>
      <c r="L227" s="71">
        <f>COUNTIF(A43:G43,"22")</f>
        <v>0</v>
      </c>
      <c r="M227" s="71">
        <f>COUNTIF(A46:G46,"22")</f>
        <v>0</v>
      </c>
      <c r="N227" s="71">
        <f>COUNTIF(A49:G49,"22")</f>
        <v>0</v>
      </c>
      <c r="O227" s="71">
        <f>COUNTIF($A$52:$G$52,"22")</f>
        <v>0</v>
      </c>
      <c r="P227" s="71">
        <f>COUNTIF($A$55:$G$55,"22")</f>
        <v>0</v>
      </c>
      <c r="Q227" s="71">
        <f>COUNTIF($A$58:$G$58,"22")</f>
        <v>0</v>
      </c>
      <c r="R227" s="71">
        <f>COUNTIF($A$61:$G$61,"22")</f>
        <v>0</v>
      </c>
      <c r="S227" s="71">
        <f>COUNTIF($A$64:$G$64,"22")</f>
        <v>0</v>
      </c>
      <c r="T227" s="71">
        <f>COUNTIF($A$67:$G$67,"22")</f>
        <v>0</v>
      </c>
      <c r="U227" s="71">
        <f>COUNTIF($A$70:$G$70,"22")</f>
        <v>0</v>
      </c>
      <c r="V227" s="71">
        <f>COUNTIF($A$73:$G$73,"22")</f>
        <v>0</v>
      </c>
      <c r="W227" s="71">
        <f>COUNTIF($A$76:$G$76,"22")</f>
        <v>0</v>
      </c>
      <c r="X227" s="71">
        <f>COUNTIF($A$79:$G$79,"22")</f>
        <v>0</v>
      </c>
      <c r="Y227" s="71">
        <f>COUNTIF($A$82:$G$82,"22")</f>
        <v>0</v>
      </c>
      <c r="Z227" s="71">
        <f>COUNTIF($A$85:$G$85,"22")</f>
        <v>0</v>
      </c>
      <c r="AA227" s="71">
        <f>COUNTIF($A$88:$G$88,"22")</f>
        <v>0</v>
      </c>
      <c r="AB227" s="71">
        <f>COUNTIF($A$91:$G$91,"22")</f>
        <v>0</v>
      </c>
      <c r="AC227" s="71">
        <f>COUNTIF($A$94:$G$94,"22")</f>
        <v>0</v>
      </c>
      <c r="AD227" s="71">
        <f>COUNTIF($A$97:$G$97,"22")</f>
        <v>0</v>
      </c>
      <c r="AE227" s="71">
        <f>COUNTIF($A$100:$G$100,"22")</f>
        <v>0</v>
      </c>
      <c r="AF227" s="71">
        <f>COUNTIF($A$103:$G$103,"22")</f>
        <v>0</v>
      </c>
      <c r="AG227" s="71">
        <f>COUNTIF($A$106:$G$106,"22")</f>
        <v>0</v>
      </c>
      <c r="AH227" s="71">
        <f>COUNTIF($A$109:$G$109,"22")</f>
        <v>0</v>
      </c>
      <c r="AI227" s="71">
        <f>COUNTIF($A$112:$G$112,"22")</f>
        <v>0</v>
      </c>
      <c r="AJ227" s="71">
        <f>COUNTIF($A$115:$G$115,"22")</f>
        <v>0</v>
      </c>
      <c r="AK227" s="71">
        <f>COUNTIF($A$118:$G$118,"22")</f>
        <v>0</v>
      </c>
      <c r="AL227" s="71">
        <f>COUNTIF($A$121:$G$121,"22")</f>
        <v>0</v>
      </c>
      <c r="AM227" s="71">
        <f>COUNTIF($A$124:$G$124,"22")</f>
        <v>0</v>
      </c>
      <c r="AN227" s="71">
        <f>COUNTIF($A$127:$G$127,"22")</f>
        <v>0</v>
      </c>
      <c r="AO227" s="71">
        <f>COUNTIF($A$130:$G$130,"22")</f>
        <v>0</v>
      </c>
      <c r="AP227" s="71">
        <f>COUNTIF($A$133:$G$133,"22")</f>
        <v>0</v>
      </c>
      <c r="AQ227" s="71">
        <f>COUNTIF($A$136:$G$136,"22")</f>
        <v>0</v>
      </c>
      <c r="AR227" s="71">
        <f>COUNTIF($A$139:$G$139,"22")</f>
        <v>0</v>
      </c>
      <c r="AS227" s="71">
        <f>COUNTIF($A$142:$G$142,"22")</f>
        <v>0</v>
      </c>
      <c r="AT227" s="71">
        <f>COUNTIF($A$145:$G$145,"22")</f>
        <v>0</v>
      </c>
      <c r="AU227" s="71">
        <f>COUNTIF($A$148:$G$148,"22")</f>
        <v>0</v>
      </c>
      <c r="AV227" s="71">
        <f>COUNTIF($A$151:$G$151,"22")</f>
        <v>0</v>
      </c>
      <c r="AW227" s="71">
        <f>COUNTIF($A$154:$G$154,"22")</f>
        <v>0</v>
      </c>
      <c r="AX227" s="71">
        <f>COUNTIF($A$157:$G$157,"22")</f>
        <v>0</v>
      </c>
      <c r="AY227" s="71">
        <f>COUNTIF($A$160:$G$160,"22")</f>
        <v>0</v>
      </c>
      <c r="AZ227" s="71">
        <f>COUNTIF($A$163:$G$163,"22")</f>
        <v>0</v>
      </c>
      <c r="BA227" s="71">
        <f>COUNTIF($A$166:$G$166,"22")</f>
        <v>0</v>
      </c>
      <c r="BB227" s="173">
        <f>SUM(A227:BA227)</f>
        <v>0</v>
      </c>
      <c r="BC227" s="175">
        <f>BB227/360</f>
        <v>0</v>
      </c>
      <c r="BD227" s="6"/>
      <c r="BE227" s="6"/>
    </row>
    <row r="228" spans="1:57" ht="38.25" x14ac:dyDescent="0.2">
      <c r="A228" s="71" t="s">
        <v>55</v>
      </c>
      <c r="B228" s="71"/>
      <c r="C228" s="71"/>
      <c r="D228" s="71"/>
      <c r="E228" s="71"/>
      <c r="F228" s="71"/>
      <c r="G228" s="71"/>
      <c r="H228" s="71"/>
      <c r="I228" s="71"/>
      <c r="J228" s="71"/>
      <c r="K228" s="71"/>
      <c r="L228" s="71"/>
      <c r="M228" s="71"/>
      <c r="N228" s="71"/>
      <c r="O228" s="66"/>
      <c r="P228" s="66"/>
      <c r="Q228" s="71"/>
      <c r="R228" s="71"/>
      <c r="S228" s="71"/>
      <c r="T228" s="71"/>
      <c r="U228" s="71"/>
      <c r="V228" s="71"/>
      <c r="W228" s="71"/>
      <c r="X228" s="71"/>
      <c r="Y228" s="173"/>
      <c r="Z228" s="175"/>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174" t="s">
        <v>93</v>
      </c>
      <c r="BC228" s="174">
        <v>23</v>
      </c>
      <c r="BD228" s="6"/>
      <c r="BE228" s="6"/>
    </row>
    <row r="229" spans="1:57" x14ac:dyDescent="0.2">
      <c r="A229" s="71">
        <f>COUNTIF(A10:G10,"23")</f>
        <v>0</v>
      </c>
      <c r="B229" s="71">
        <f>COUNTIF(A13:G13,"23")</f>
        <v>0</v>
      </c>
      <c r="C229" s="71">
        <f>COUNTIF(A16:G16,"23")</f>
        <v>0</v>
      </c>
      <c r="D229" s="71">
        <f>COUNTIF(A19:G19,"23")</f>
        <v>0</v>
      </c>
      <c r="E229" s="71">
        <f>COUNTIF(A22:G22,"23")</f>
        <v>0</v>
      </c>
      <c r="F229" s="71">
        <f>COUNTIF(A25:G25,"23")</f>
        <v>0</v>
      </c>
      <c r="G229" s="71">
        <f>COUNTIF(A28:G28,"23")</f>
        <v>0</v>
      </c>
      <c r="H229" s="71">
        <f>COUNTIF(A31:G31,"23")</f>
        <v>0</v>
      </c>
      <c r="I229" s="71">
        <f>COUNTIF(A34:G34,"23")</f>
        <v>0</v>
      </c>
      <c r="J229" s="71">
        <f>COUNTIF(A37:G37,"23")</f>
        <v>0</v>
      </c>
      <c r="K229" s="71">
        <f>COUNTIF(A40:G40,"23")</f>
        <v>0</v>
      </c>
      <c r="L229" s="71">
        <f>COUNTIF(A43:G43,"23")</f>
        <v>0</v>
      </c>
      <c r="M229" s="71">
        <f>COUNTIF(A46:G46,"23")</f>
        <v>0</v>
      </c>
      <c r="N229" s="71">
        <f>COUNTIF(A49:G49,"23")</f>
        <v>0</v>
      </c>
      <c r="O229" s="71">
        <f>COUNTIF($A$52:$G$52,"23")</f>
        <v>0</v>
      </c>
      <c r="P229" s="71">
        <f>COUNTIF($A$55:$G$55,"23")</f>
        <v>0</v>
      </c>
      <c r="Q229" s="71">
        <f>COUNTIF($A$58:$G$58,"23")</f>
        <v>0</v>
      </c>
      <c r="R229" s="71">
        <f>COUNTIF($A$61:$G$61,"23")</f>
        <v>0</v>
      </c>
      <c r="S229" s="71">
        <f>COUNTIF($A$64:$G$64,"23")</f>
        <v>0</v>
      </c>
      <c r="T229" s="71">
        <f>COUNTIF($A$67:$G$67,"23")</f>
        <v>0</v>
      </c>
      <c r="U229" s="71">
        <f>COUNTIF($A$70:$G$70,"23")</f>
        <v>0</v>
      </c>
      <c r="V229" s="71">
        <f>COUNTIF($A$73:$G$73,"23")</f>
        <v>0</v>
      </c>
      <c r="W229" s="71">
        <f>COUNTIF($A$76:$G$76,"23")</f>
        <v>0</v>
      </c>
      <c r="X229" s="71">
        <f>COUNTIF($A$79:$G$79,"23")</f>
        <v>0</v>
      </c>
      <c r="Y229" s="71">
        <f>COUNTIF($A$82:$G$82,"23")</f>
        <v>0</v>
      </c>
      <c r="Z229" s="71">
        <f>COUNTIF($A$85:$G$85,"23")</f>
        <v>0</v>
      </c>
      <c r="AA229" s="71">
        <f>COUNTIF($A$88:$G$88,"23")</f>
        <v>0</v>
      </c>
      <c r="AB229" s="71">
        <f>COUNTIF($A$91:$G$91,"23")</f>
        <v>0</v>
      </c>
      <c r="AC229" s="71">
        <f>COUNTIF($A$94:$G$94,"23")</f>
        <v>0</v>
      </c>
      <c r="AD229" s="71">
        <f>COUNTIF($A$97:$G$97,"23")</f>
        <v>0</v>
      </c>
      <c r="AE229" s="71">
        <f>COUNTIF($A$100:$G$100,"23")</f>
        <v>0</v>
      </c>
      <c r="AF229" s="71">
        <f>COUNTIF($A$103:$G$103,"23")</f>
        <v>0</v>
      </c>
      <c r="AG229" s="71">
        <f>COUNTIF($A$106:$G$106,"23")</f>
        <v>0</v>
      </c>
      <c r="AH229" s="71">
        <f>COUNTIF($A$109:$G$109,"23")</f>
        <v>0</v>
      </c>
      <c r="AI229" s="71">
        <f>COUNTIF($A$112:$G$112,"23")</f>
        <v>0</v>
      </c>
      <c r="AJ229" s="71">
        <f>COUNTIF($A$115:$G$115,"23")</f>
        <v>0</v>
      </c>
      <c r="AK229" s="71">
        <f>COUNTIF($A$118:$G$118,"23")</f>
        <v>0</v>
      </c>
      <c r="AL229" s="71">
        <f>COUNTIF($A$121:$G$121,"23")</f>
        <v>0</v>
      </c>
      <c r="AM229" s="71">
        <f>COUNTIF($A$124:$G$124,"23")</f>
        <v>0</v>
      </c>
      <c r="AN229" s="71">
        <f>COUNTIF($A$127:$G$127,"23")</f>
        <v>0</v>
      </c>
      <c r="AO229" s="71">
        <f>COUNTIF($A$130:$G$130,"23")</f>
        <v>0</v>
      </c>
      <c r="AP229" s="71">
        <f>COUNTIF($A$133:$G$133,"23")</f>
        <v>0</v>
      </c>
      <c r="AQ229" s="71">
        <f>COUNTIF($A$136:$G$136,"23")</f>
        <v>0</v>
      </c>
      <c r="AR229" s="71">
        <f>COUNTIF($A$139:$G$139,"23")</f>
        <v>0</v>
      </c>
      <c r="AS229" s="71">
        <f>COUNTIF($A$142:$G$142,"23")</f>
        <v>0</v>
      </c>
      <c r="AT229" s="71">
        <f>COUNTIF($A$145:$G$145,"23")</f>
        <v>0</v>
      </c>
      <c r="AU229" s="71">
        <f>COUNTIF($A$148:$G$148,"23")</f>
        <v>0</v>
      </c>
      <c r="AV229" s="71">
        <f>COUNTIF($A$151:$G$151,"23")</f>
        <v>0</v>
      </c>
      <c r="AW229" s="71">
        <f>COUNTIF($A$154:$G$154,"23")</f>
        <v>0</v>
      </c>
      <c r="AX229" s="71">
        <f>COUNTIF($A$157:$G$157,"23")</f>
        <v>0</v>
      </c>
      <c r="AY229" s="71">
        <f>COUNTIF($A$160:$G$160,"23")</f>
        <v>0</v>
      </c>
      <c r="AZ229" s="71">
        <f>COUNTIF($A$163:$G$163,"23")</f>
        <v>0</v>
      </c>
      <c r="BA229" s="71">
        <f>COUNTIF($A$166:$G$166,"23")</f>
        <v>0</v>
      </c>
      <c r="BB229" s="173">
        <f>SUM(A229:BA229)</f>
        <v>0</v>
      </c>
      <c r="BC229" s="175">
        <f>BB229/360</f>
        <v>0</v>
      </c>
      <c r="BD229" s="6"/>
      <c r="BE229" s="6"/>
    </row>
    <row r="230" spans="1:57" ht="38.25" x14ac:dyDescent="0.2">
      <c r="A230" s="71" t="s">
        <v>56</v>
      </c>
      <c r="B230" s="71"/>
      <c r="C230" s="71"/>
      <c r="D230" s="71"/>
      <c r="E230" s="71"/>
      <c r="F230" s="71"/>
      <c r="G230" s="71"/>
      <c r="H230" s="71"/>
      <c r="I230" s="71"/>
      <c r="J230" s="71"/>
      <c r="K230" s="71"/>
      <c r="L230" s="71"/>
      <c r="M230" s="71"/>
      <c r="N230" s="71"/>
      <c r="O230" s="66"/>
      <c r="P230" s="66"/>
      <c r="Q230" s="71"/>
      <c r="R230" s="71"/>
      <c r="S230" s="71"/>
      <c r="T230" s="71"/>
      <c r="U230" s="71"/>
      <c r="V230" s="71"/>
      <c r="W230" s="71"/>
      <c r="X230" s="71"/>
      <c r="Y230" s="173"/>
      <c r="Z230" s="175"/>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174" t="s">
        <v>94</v>
      </c>
      <c r="BC230" s="174">
        <v>24</v>
      </c>
      <c r="BD230" s="6"/>
      <c r="BE230" s="6"/>
    </row>
    <row r="231" spans="1:57" x14ac:dyDescent="0.2">
      <c r="A231" s="71">
        <f>COUNTIF(A10:G10,"24")</f>
        <v>0</v>
      </c>
      <c r="B231" s="71">
        <f>COUNTIF(A13:G13,"24")</f>
        <v>0</v>
      </c>
      <c r="C231" s="71">
        <f>COUNTIF(A16:G16,"24")</f>
        <v>0</v>
      </c>
      <c r="D231" s="71">
        <f>COUNTIF(A19:G19,"24")</f>
        <v>0</v>
      </c>
      <c r="E231" s="71">
        <f>COUNTIF(A22:G22,"24")</f>
        <v>0</v>
      </c>
      <c r="F231" s="71">
        <f>COUNTIF(A25:G25,"24")</f>
        <v>0</v>
      </c>
      <c r="G231" s="71">
        <f>COUNTIF(A28:G28,"24")</f>
        <v>0</v>
      </c>
      <c r="H231" s="71">
        <f>COUNTIF(A31:G31,"24")</f>
        <v>0</v>
      </c>
      <c r="I231" s="71">
        <f>COUNTIF(A34:G34,"24")</f>
        <v>0</v>
      </c>
      <c r="J231" s="71">
        <f>COUNTIF(A37:G37,"24")</f>
        <v>0</v>
      </c>
      <c r="K231" s="71">
        <f>COUNTIF(A40:G40,"24")</f>
        <v>0</v>
      </c>
      <c r="L231" s="71">
        <f>COUNTIF(A43:G43,"24")</f>
        <v>0</v>
      </c>
      <c r="M231" s="71">
        <f>COUNTIF(A46:G46,"24")</f>
        <v>0</v>
      </c>
      <c r="N231" s="71">
        <f>COUNTIF(A49:G49,"24")</f>
        <v>0</v>
      </c>
      <c r="O231" s="71">
        <f>COUNTIF($A$52:$G$52,"24")</f>
        <v>0</v>
      </c>
      <c r="P231" s="71">
        <f>COUNTIF($A$55:$G$55,"24")</f>
        <v>0</v>
      </c>
      <c r="Q231" s="71">
        <f>COUNTIF($A$58:$G$58,"24")</f>
        <v>0</v>
      </c>
      <c r="R231" s="71">
        <f>COUNTIF($A$61:$G$61,"24")</f>
        <v>0</v>
      </c>
      <c r="S231" s="71">
        <f>COUNTIF($A$64:$G$64,"24")</f>
        <v>0</v>
      </c>
      <c r="T231" s="71">
        <f>COUNTIF($A$67:$G$67,"24")</f>
        <v>0</v>
      </c>
      <c r="U231" s="71">
        <f>COUNTIF($A$70:$G$70,"24")</f>
        <v>0</v>
      </c>
      <c r="V231" s="71">
        <f>COUNTIF($A$73:$G$73,"24")</f>
        <v>0</v>
      </c>
      <c r="W231" s="71">
        <f>COUNTIF($A$76:$G$76,"24")</f>
        <v>0</v>
      </c>
      <c r="X231" s="71">
        <f>COUNTIF($A$79:$G$79,"24")</f>
        <v>0</v>
      </c>
      <c r="Y231" s="71">
        <f>COUNTIF($A$82:$G$82,"24")</f>
        <v>0</v>
      </c>
      <c r="Z231" s="71">
        <f>COUNTIF($A$85:$G$85,"24")</f>
        <v>0</v>
      </c>
      <c r="AA231" s="71">
        <f>COUNTIF($A$88:$G$88,"24")</f>
        <v>0</v>
      </c>
      <c r="AB231" s="71">
        <f>COUNTIF($A$91:$G$91,"24")</f>
        <v>0</v>
      </c>
      <c r="AC231" s="71">
        <f>COUNTIF($A$94:$G$94,"24")</f>
        <v>0</v>
      </c>
      <c r="AD231" s="71">
        <f>COUNTIF($A$97:$G$97,"24")</f>
        <v>0</v>
      </c>
      <c r="AE231" s="71">
        <f>COUNTIF($A$100:$G$100,"24")</f>
        <v>0</v>
      </c>
      <c r="AF231" s="71">
        <f>COUNTIF($A$103:$G$103,"24")</f>
        <v>0</v>
      </c>
      <c r="AG231" s="71">
        <f>COUNTIF($A$106:$G$106,"24")</f>
        <v>0</v>
      </c>
      <c r="AH231" s="71">
        <f>COUNTIF($A$109:$G$109,"24")</f>
        <v>0</v>
      </c>
      <c r="AI231" s="71">
        <f>COUNTIF($A$112:$G$112,"24")</f>
        <v>0</v>
      </c>
      <c r="AJ231" s="71">
        <f>COUNTIF($A$115:$G$115,"24")</f>
        <v>0</v>
      </c>
      <c r="AK231" s="71">
        <f>COUNTIF($A$118:$G$118,"24")</f>
        <v>0</v>
      </c>
      <c r="AL231" s="71">
        <f>COUNTIF($A$121:$G$121,"24")</f>
        <v>0</v>
      </c>
      <c r="AM231" s="71">
        <f>COUNTIF($A$124:$G$124,"24")</f>
        <v>0</v>
      </c>
      <c r="AN231" s="71">
        <f>COUNTIF($A$127:$G$127,"24")</f>
        <v>0</v>
      </c>
      <c r="AO231" s="71">
        <f>COUNTIF($A$130:$G$130,"24")</f>
        <v>0</v>
      </c>
      <c r="AP231" s="71">
        <f>COUNTIF($A$133:$G$133,"24")</f>
        <v>0</v>
      </c>
      <c r="AQ231" s="71">
        <f>COUNTIF($A$136:$G$136,"24")</f>
        <v>0</v>
      </c>
      <c r="AR231" s="71">
        <f>COUNTIF($A$139:$G$139,"24")</f>
        <v>0</v>
      </c>
      <c r="AS231" s="71">
        <f>COUNTIF($A$142:$G$142,"24")</f>
        <v>0</v>
      </c>
      <c r="AT231" s="71">
        <f>COUNTIF($A$145:$G$145,"24")</f>
        <v>0</v>
      </c>
      <c r="AU231" s="71">
        <f>COUNTIF($A$148:$G$148,"24")</f>
        <v>0</v>
      </c>
      <c r="AV231" s="71">
        <f>COUNTIF($A$151:$G$151,"24")</f>
        <v>0</v>
      </c>
      <c r="AW231" s="71">
        <f>COUNTIF($A$154:$G$154,"24")</f>
        <v>0</v>
      </c>
      <c r="AX231" s="71">
        <f>COUNTIF($A$157:$G$157,"24")</f>
        <v>0</v>
      </c>
      <c r="AY231" s="71">
        <f>COUNTIF($A$160:$G$160,"24")</f>
        <v>0</v>
      </c>
      <c r="AZ231" s="71">
        <f>COUNTIF($A$163:$G$163,"24")</f>
        <v>0</v>
      </c>
      <c r="BA231" s="71">
        <f>COUNTIF($A$166:$G$166,"24")</f>
        <v>0</v>
      </c>
      <c r="BB231" s="173">
        <f>SUM(A231:BA231)</f>
        <v>0</v>
      </c>
      <c r="BC231" s="175">
        <f>BB231/360</f>
        <v>0</v>
      </c>
    </row>
    <row r="232" spans="1:57" ht="38.25" x14ac:dyDescent="0.2">
      <c r="A232" s="71" t="s">
        <v>0</v>
      </c>
      <c r="B232" s="71"/>
      <c r="C232" s="71"/>
      <c r="D232" s="71"/>
      <c r="E232" s="71"/>
      <c r="F232" s="71"/>
      <c r="G232" s="71"/>
      <c r="H232" s="71"/>
      <c r="I232" s="71"/>
      <c r="J232" s="71"/>
      <c r="K232" s="71"/>
      <c r="L232" s="71"/>
      <c r="M232" s="71"/>
      <c r="N232" s="71"/>
      <c r="O232" s="66"/>
      <c r="P232" s="66"/>
      <c r="Q232" s="71"/>
      <c r="R232" s="71"/>
      <c r="S232" s="71"/>
      <c r="T232" s="71"/>
      <c r="U232" s="71"/>
      <c r="V232" s="71"/>
      <c r="W232" s="71"/>
      <c r="X232" s="71"/>
      <c r="Y232" s="173"/>
      <c r="Z232" s="175"/>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174" t="s">
        <v>95</v>
      </c>
      <c r="BC232" s="174">
        <v>25</v>
      </c>
      <c r="BD232" s="6"/>
    </row>
    <row r="233" spans="1:57" x14ac:dyDescent="0.2">
      <c r="A233" s="71">
        <f>COUNTIF(A10:G10,"25")</f>
        <v>0</v>
      </c>
      <c r="B233" s="71">
        <f>COUNTIF(A13:G13,"25")</f>
        <v>0</v>
      </c>
      <c r="C233" s="71">
        <f>COUNTIF(A16:G16,"25")</f>
        <v>0</v>
      </c>
      <c r="D233" s="71">
        <f>COUNTIF(A19:G19,"25")</f>
        <v>0</v>
      </c>
      <c r="E233" s="71">
        <f>COUNTIF(A22:G22,"25")</f>
        <v>0</v>
      </c>
      <c r="F233" s="71">
        <f>COUNTIF(A25:G25,"25")</f>
        <v>0</v>
      </c>
      <c r="G233" s="71">
        <f>COUNTIF(A28:G28,"25")</f>
        <v>0</v>
      </c>
      <c r="H233" s="71">
        <f>COUNTIF(A31:G31,"25")</f>
        <v>0</v>
      </c>
      <c r="I233" s="71">
        <f>COUNTIF(A34:G34,"25")</f>
        <v>0</v>
      </c>
      <c r="J233" s="71">
        <f>COUNTIF(A37:G37,"25")</f>
        <v>0</v>
      </c>
      <c r="K233" s="71">
        <f>COUNTIF(A40:G40,"25")</f>
        <v>0</v>
      </c>
      <c r="L233" s="71">
        <f>COUNTIF(A43:G43,"25")</f>
        <v>0</v>
      </c>
      <c r="M233" s="71">
        <f>COUNTIF(A46:G46,"25")</f>
        <v>0</v>
      </c>
      <c r="N233" s="71">
        <f>COUNTIF(A49:G49,"25")</f>
        <v>0</v>
      </c>
      <c r="O233" s="71">
        <f>COUNTIF($A$52:$G$52,"25")</f>
        <v>0</v>
      </c>
      <c r="P233" s="71">
        <f>COUNTIF($A$55:$G$55,"25")</f>
        <v>0</v>
      </c>
      <c r="Q233" s="71">
        <f>COUNTIF($A$58:$G$58,"25")</f>
        <v>0</v>
      </c>
      <c r="R233" s="71">
        <f>COUNTIF($A$61:$G$61,"25")</f>
        <v>0</v>
      </c>
      <c r="S233" s="71">
        <f>COUNTIF($A$64:$G$64,"25")</f>
        <v>0</v>
      </c>
      <c r="T233" s="71">
        <f>COUNTIF($A$67:$G$67,"25")</f>
        <v>0</v>
      </c>
      <c r="U233" s="71">
        <f>COUNTIF($A$70:$G$70,"25")</f>
        <v>0</v>
      </c>
      <c r="V233" s="71">
        <f>COUNTIF($A$73:$G$73,"25")</f>
        <v>0</v>
      </c>
      <c r="W233" s="71">
        <f>COUNTIF($A$76:$G$76,"25")</f>
        <v>0</v>
      </c>
      <c r="X233" s="71">
        <f>COUNTIF($A$79:$G$79,"25")</f>
        <v>0</v>
      </c>
      <c r="Y233" s="71">
        <f>COUNTIF($A$82:$G$82,"25")</f>
        <v>0</v>
      </c>
      <c r="Z233" s="71">
        <f>COUNTIF($A$85:$G$85,"25")</f>
        <v>0</v>
      </c>
      <c r="AA233" s="71">
        <f>COUNTIF($A$88:$G$88,"25")</f>
        <v>0</v>
      </c>
      <c r="AB233" s="71">
        <f>COUNTIF($A$91:$G$91,"25")</f>
        <v>0</v>
      </c>
      <c r="AC233" s="71">
        <f>COUNTIF($A$94:$G$94,"25")</f>
        <v>0</v>
      </c>
      <c r="AD233" s="71">
        <f>COUNTIF($A$97:$G$97,"25")</f>
        <v>0</v>
      </c>
      <c r="AE233" s="71">
        <f>COUNTIF($A$100:$G$100,"25")</f>
        <v>0</v>
      </c>
      <c r="AF233" s="71">
        <f>COUNTIF($A$103:$G$103,"25")</f>
        <v>0</v>
      </c>
      <c r="AG233" s="71">
        <f>COUNTIF($A$106:$G$106,"25")</f>
        <v>0</v>
      </c>
      <c r="AH233" s="71">
        <f>COUNTIF($A$109:$G$109,"25")</f>
        <v>0</v>
      </c>
      <c r="AI233" s="71">
        <f>COUNTIF($A$112:$G$112,"25")</f>
        <v>0</v>
      </c>
      <c r="AJ233" s="71">
        <f>COUNTIF($A$115:$G$115,"25")</f>
        <v>0</v>
      </c>
      <c r="AK233" s="71">
        <f>COUNTIF($A$118:$G$118,"25")</f>
        <v>0</v>
      </c>
      <c r="AL233" s="71">
        <f>COUNTIF($A$121:$G$121,"25")</f>
        <v>0</v>
      </c>
      <c r="AM233" s="71">
        <f>COUNTIF($A$124:$G$124,"25")</f>
        <v>0</v>
      </c>
      <c r="AN233" s="71">
        <f>COUNTIF($A$127:$G$127,"25")</f>
        <v>0</v>
      </c>
      <c r="AO233" s="71">
        <f>COUNTIF($A$130:$G$130,"25")</f>
        <v>0</v>
      </c>
      <c r="AP233" s="71">
        <f>COUNTIF($A$133:$G$133,"25")</f>
        <v>0</v>
      </c>
      <c r="AQ233" s="71">
        <f>COUNTIF($A$136:$G$136,"25")</f>
        <v>0</v>
      </c>
      <c r="AR233" s="71">
        <f>COUNTIF($A$139:$G$139,"25")</f>
        <v>0</v>
      </c>
      <c r="AS233" s="71">
        <f>COUNTIF($A$142:$G$142,"25")</f>
        <v>0</v>
      </c>
      <c r="AT233" s="71">
        <f>COUNTIF($A$145:$G$145,"25")</f>
        <v>0</v>
      </c>
      <c r="AU233" s="71">
        <f>COUNTIF($A$148:$G$148,"25")</f>
        <v>0</v>
      </c>
      <c r="AV233" s="71">
        <f>COUNTIF($A$151:$G$151,"25")</f>
        <v>0</v>
      </c>
      <c r="AW233" s="71">
        <f>COUNTIF($A$154:$G$154,"25")</f>
        <v>0</v>
      </c>
      <c r="AX233" s="71">
        <f>COUNTIF($A$157:$G$157,"25")</f>
        <v>0</v>
      </c>
      <c r="AY233" s="71">
        <f>COUNTIF($A$160:$G$160,"25")</f>
        <v>0</v>
      </c>
      <c r="AZ233" s="71">
        <f>COUNTIF($A$163:$G$163,"25")</f>
        <v>0</v>
      </c>
      <c r="BA233" s="71">
        <f>COUNTIF($A$166:$G$166,"25")</f>
        <v>0</v>
      </c>
      <c r="BB233" s="173">
        <f>SUM(A233:BA233)</f>
        <v>0</v>
      </c>
      <c r="BC233" s="175">
        <f>BB233/360</f>
        <v>0</v>
      </c>
      <c r="BD233" s="6"/>
    </row>
    <row r="234" spans="1:57" ht="38.25" x14ac:dyDescent="0.2">
      <c r="A234" s="71" t="s">
        <v>1</v>
      </c>
      <c r="B234" s="71"/>
      <c r="C234" s="71"/>
      <c r="D234" s="71"/>
      <c r="E234" s="71"/>
      <c r="F234" s="71"/>
      <c r="G234" s="71"/>
      <c r="H234" s="71"/>
      <c r="I234" s="71"/>
      <c r="J234" s="71"/>
      <c r="K234" s="71"/>
      <c r="L234" s="71"/>
      <c r="M234" s="71"/>
      <c r="N234" s="71"/>
      <c r="O234" s="66"/>
      <c r="P234" s="66"/>
      <c r="Q234" s="71"/>
      <c r="R234" s="71"/>
      <c r="S234" s="71"/>
      <c r="T234" s="71"/>
      <c r="U234" s="71"/>
      <c r="V234" s="71"/>
      <c r="W234" s="71"/>
      <c r="X234" s="71"/>
      <c r="Y234" s="173"/>
      <c r="Z234" s="175"/>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174" t="s">
        <v>96</v>
      </c>
      <c r="BC234" s="174">
        <v>26</v>
      </c>
      <c r="BD234" s="6"/>
    </row>
    <row r="235" spans="1:57" x14ac:dyDescent="0.2">
      <c r="A235" s="71">
        <f>COUNTIF(A10:G10,"26")</f>
        <v>0</v>
      </c>
      <c r="B235" s="71">
        <f>COUNTIF(A13:G13,"26")</f>
        <v>0</v>
      </c>
      <c r="C235" s="71">
        <f>COUNTIF(A16:G16,"26")</f>
        <v>0</v>
      </c>
      <c r="D235" s="71">
        <f>COUNTIF(A19:G19,"26")</f>
        <v>0</v>
      </c>
      <c r="E235" s="71">
        <f>COUNTIF(A22:G22,"26")</f>
        <v>0</v>
      </c>
      <c r="F235" s="71">
        <f>COUNTIF(A25:G25,"26")</f>
        <v>0</v>
      </c>
      <c r="G235" s="71">
        <f>COUNTIF(A28:G28,"26")</f>
        <v>0</v>
      </c>
      <c r="H235" s="71">
        <f>COUNTIF(A31:G31,"26")</f>
        <v>0</v>
      </c>
      <c r="I235" s="71">
        <f>COUNTIF(A34:G34,"26")</f>
        <v>0</v>
      </c>
      <c r="J235" s="71">
        <f>COUNTIF(A37:G37,"26")</f>
        <v>0</v>
      </c>
      <c r="K235" s="71">
        <f>COUNTIF(A40:G40,"26")</f>
        <v>0</v>
      </c>
      <c r="L235" s="71">
        <f>COUNTIF(A43:G43,"26")</f>
        <v>0</v>
      </c>
      <c r="M235" s="71">
        <f>COUNTIF(A46:G46,"26")</f>
        <v>0</v>
      </c>
      <c r="N235" s="71">
        <f>COUNTIF(A49:G49,"26")</f>
        <v>0</v>
      </c>
      <c r="O235" s="71">
        <f>COUNTIF($A$52:$G$52,"26")</f>
        <v>0</v>
      </c>
      <c r="P235" s="71">
        <f>COUNTIF($A$55:$G$55,"26")</f>
        <v>0</v>
      </c>
      <c r="Q235" s="71">
        <f>COUNTIF($A$58:$G$58,"26")</f>
        <v>0</v>
      </c>
      <c r="R235" s="71">
        <f>COUNTIF($A$61:$G$61,"26")</f>
        <v>0</v>
      </c>
      <c r="S235" s="71">
        <f>COUNTIF($A$64:$G$64,"26")</f>
        <v>0</v>
      </c>
      <c r="T235" s="71">
        <f>COUNTIF($A$67:$G$67,"26")</f>
        <v>0</v>
      </c>
      <c r="U235" s="71">
        <f>COUNTIF($A$70:$G$70,"26")</f>
        <v>0</v>
      </c>
      <c r="V235" s="71">
        <f>COUNTIF($A$73:$G$73,"26")</f>
        <v>0</v>
      </c>
      <c r="W235" s="71">
        <f>COUNTIF($A$76:$G$76,"26")</f>
        <v>0</v>
      </c>
      <c r="X235" s="71">
        <f>COUNTIF($A$79:$G$79,"26")</f>
        <v>0</v>
      </c>
      <c r="Y235" s="71">
        <f>COUNTIF($A$82:$G$82,"26")</f>
        <v>0</v>
      </c>
      <c r="Z235" s="71">
        <f>COUNTIF($A$85:$G$85,"26")</f>
        <v>0</v>
      </c>
      <c r="AA235" s="71">
        <f>COUNTIF($A$88:$G$88,"26")</f>
        <v>0</v>
      </c>
      <c r="AB235" s="71">
        <f>COUNTIF($A$91:$G$91,"26")</f>
        <v>0</v>
      </c>
      <c r="AC235" s="71">
        <f>COUNTIF($A$94:$G$94,"26")</f>
        <v>0</v>
      </c>
      <c r="AD235" s="71">
        <f>COUNTIF($A$97:$G$97,"26")</f>
        <v>0</v>
      </c>
      <c r="AE235" s="71">
        <f>COUNTIF($A$100:$G$100,"26")</f>
        <v>0</v>
      </c>
      <c r="AF235" s="71">
        <f>COUNTIF($A$103:$G$103,"26")</f>
        <v>0</v>
      </c>
      <c r="AG235" s="71">
        <f>COUNTIF($A$106:$G$106,"26")</f>
        <v>0</v>
      </c>
      <c r="AH235" s="71">
        <f>COUNTIF($A$109:$G$109,"26")</f>
        <v>0</v>
      </c>
      <c r="AI235" s="71">
        <f>COUNTIF($A$112:$G$112,"26")</f>
        <v>0</v>
      </c>
      <c r="AJ235" s="71">
        <f>COUNTIF($A$115:$G$115,"26")</f>
        <v>0</v>
      </c>
      <c r="AK235" s="71">
        <f>COUNTIF($A$118:$G$118,"26")</f>
        <v>0</v>
      </c>
      <c r="AL235" s="71">
        <f>COUNTIF($A$121:$G$121,"26")</f>
        <v>0</v>
      </c>
      <c r="AM235" s="71">
        <f>COUNTIF($A$124:$G$124,"26")</f>
        <v>0</v>
      </c>
      <c r="AN235" s="71">
        <f>COUNTIF($A$127:$G$127,"26")</f>
        <v>0</v>
      </c>
      <c r="AO235" s="71">
        <f>COUNTIF($A$130:$G$130,"26")</f>
        <v>0</v>
      </c>
      <c r="AP235" s="71">
        <f>COUNTIF($A$133:$G$133,"26")</f>
        <v>0</v>
      </c>
      <c r="AQ235" s="71">
        <f>COUNTIF($A$136:$G$136,"26")</f>
        <v>0</v>
      </c>
      <c r="AR235" s="71">
        <f>COUNTIF($A$139:$G$139,"26")</f>
        <v>0</v>
      </c>
      <c r="AS235" s="71">
        <f>COUNTIF($A$142:$G$142,"26")</f>
        <v>0</v>
      </c>
      <c r="AT235" s="71">
        <f>COUNTIF($A$145:$G$145,"26")</f>
        <v>0</v>
      </c>
      <c r="AU235" s="71">
        <f>COUNTIF($A$148:$G$148,"26")</f>
        <v>0</v>
      </c>
      <c r="AV235" s="71">
        <f>COUNTIF($A$151:$G$151,"26")</f>
        <v>0</v>
      </c>
      <c r="AW235" s="71">
        <f>COUNTIF($A$154:$G$154,"26")</f>
        <v>0</v>
      </c>
      <c r="AX235" s="71">
        <f>COUNTIF($A$157:$G$157,"26")</f>
        <v>0</v>
      </c>
      <c r="AY235" s="71">
        <f>COUNTIF($A$160:$G$160,"26")</f>
        <v>0</v>
      </c>
      <c r="AZ235" s="71">
        <f>COUNTIF($A$163:$G$163,"26")</f>
        <v>0</v>
      </c>
      <c r="BA235" s="71">
        <f>COUNTIF($A$166:$G$166,"26")</f>
        <v>0</v>
      </c>
      <c r="BB235" s="173">
        <f>SUM(A235:BA235)</f>
        <v>0</v>
      </c>
      <c r="BC235" s="175">
        <f>BB235/360</f>
        <v>0</v>
      </c>
    </row>
    <row r="236" spans="1:57" ht="38.25" x14ac:dyDescent="0.2">
      <c r="A236" s="71" t="s">
        <v>2</v>
      </c>
      <c r="B236" s="71"/>
      <c r="C236" s="71"/>
      <c r="D236" s="71"/>
      <c r="E236" s="71"/>
      <c r="F236" s="71"/>
      <c r="G236" s="71"/>
      <c r="H236" s="71"/>
      <c r="I236" s="71"/>
      <c r="J236" s="71"/>
      <c r="K236" s="71"/>
      <c r="L236" s="71"/>
      <c r="M236" s="71"/>
      <c r="N236" s="71"/>
      <c r="O236" s="66"/>
      <c r="P236" s="66"/>
      <c r="Q236" s="71"/>
      <c r="R236" s="71"/>
      <c r="S236" s="71"/>
      <c r="T236" s="71"/>
      <c r="U236" s="71"/>
      <c r="V236" s="71"/>
      <c r="W236" s="71"/>
      <c r="X236" s="71"/>
      <c r="Y236" s="173"/>
      <c r="Z236" s="175"/>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174" t="s">
        <v>97</v>
      </c>
      <c r="BC236" s="174">
        <v>27</v>
      </c>
    </row>
    <row r="237" spans="1:57" x14ac:dyDescent="0.2">
      <c r="A237" s="71">
        <f>COUNTIF(A10:G10,"27")</f>
        <v>0</v>
      </c>
      <c r="B237" s="71">
        <f>COUNTIF(A13:G13,"27")</f>
        <v>0</v>
      </c>
      <c r="C237" s="71">
        <f>COUNTIF(A16:G16,"27")</f>
        <v>0</v>
      </c>
      <c r="D237" s="71">
        <f>COUNTIF(A19:G19,"27")</f>
        <v>0</v>
      </c>
      <c r="E237" s="71">
        <f>COUNTIF(A22:G22,"27")</f>
        <v>0</v>
      </c>
      <c r="F237" s="71">
        <f>COUNTIF(A25:G25,"27")</f>
        <v>0</v>
      </c>
      <c r="G237" s="71">
        <f>COUNTIF(A28:G28,"27")</f>
        <v>0</v>
      </c>
      <c r="H237" s="71">
        <f>COUNTIF(A31:G31,"27")</f>
        <v>0</v>
      </c>
      <c r="I237" s="71">
        <f>COUNTIF(A34:G34,"27")</f>
        <v>0</v>
      </c>
      <c r="J237" s="71">
        <f>COUNTIF(A37:G37,"27")</f>
        <v>0</v>
      </c>
      <c r="K237" s="71">
        <f>COUNTIF(A40:G40,"27")</f>
        <v>0</v>
      </c>
      <c r="L237" s="71">
        <f>COUNTIF(A43:G43,"27")</f>
        <v>0</v>
      </c>
      <c r="M237" s="71">
        <f>COUNTIF(A46:G46,"27")</f>
        <v>0</v>
      </c>
      <c r="N237" s="71">
        <f>COUNTIF(A49:G49,"27")</f>
        <v>0</v>
      </c>
      <c r="O237" s="71">
        <f>COUNTIF($A$52:$G$52,"27")</f>
        <v>0</v>
      </c>
      <c r="P237" s="71">
        <f>COUNTIF($A$55:$G$55,"27")</f>
        <v>0</v>
      </c>
      <c r="Q237" s="71">
        <f>COUNTIF($A$58:$G$58,"27")</f>
        <v>0</v>
      </c>
      <c r="R237" s="71">
        <f>COUNTIF($A$61:$G$61,"27")</f>
        <v>0</v>
      </c>
      <c r="S237" s="71">
        <f>COUNTIF($A$64:$G$64,"27")</f>
        <v>0</v>
      </c>
      <c r="T237" s="71">
        <f>COUNTIF($A$67:$G$67,"27")</f>
        <v>0</v>
      </c>
      <c r="U237" s="71">
        <f>COUNTIF($A$70:$G$70,"27")</f>
        <v>0</v>
      </c>
      <c r="V237" s="71">
        <f>COUNTIF($A$73:$G$73,"27")</f>
        <v>0</v>
      </c>
      <c r="W237" s="71">
        <f>COUNTIF($A$76:$G$76,"27")</f>
        <v>0</v>
      </c>
      <c r="X237" s="71">
        <f>COUNTIF($A$79:$G$79,"27")</f>
        <v>0</v>
      </c>
      <c r="Y237" s="71">
        <f>COUNTIF($A$82:$G$82,"27")</f>
        <v>0</v>
      </c>
      <c r="Z237" s="71">
        <f>COUNTIF($A$85:$G$85,"27")</f>
        <v>0</v>
      </c>
      <c r="AA237" s="71">
        <f>COUNTIF($A$88:$G$88,"27")</f>
        <v>0</v>
      </c>
      <c r="AB237" s="71">
        <f>COUNTIF($A$91:$G$91,"27")</f>
        <v>0</v>
      </c>
      <c r="AC237" s="71">
        <f>COUNTIF($A$94:$G$94,"27")</f>
        <v>0</v>
      </c>
      <c r="AD237" s="71">
        <f>COUNTIF($A$97:$G$97,"27")</f>
        <v>0</v>
      </c>
      <c r="AE237" s="71">
        <f>COUNTIF($A$100:$G$100,"27")</f>
        <v>0</v>
      </c>
      <c r="AF237" s="71">
        <f>COUNTIF($A$103:$G$103,"27")</f>
        <v>0</v>
      </c>
      <c r="AG237" s="71">
        <f>COUNTIF($A$106:$G$106,"27")</f>
        <v>0</v>
      </c>
      <c r="AH237" s="71">
        <f>COUNTIF($A$109:$G$109,"27")</f>
        <v>0</v>
      </c>
      <c r="AI237" s="71">
        <f>COUNTIF($A$112:$G$112,"27")</f>
        <v>0</v>
      </c>
      <c r="AJ237" s="71">
        <f>COUNTIF($A$115:$G$115,"27")</f>
        <v>0</v>
      </c>
      <c r="AK237" s="71">
        <f>COUNTIF($A$118:$G$118,"27")</f>
        <v>0</v>
      </c>
      <c r="AL237" s="71">
        <f>COUNTIF($A$121:$G$121,"27")</f>
        <v>0</v>
      </c>
      <c r="AM237" s="71">
        <f>COUNTIF($A$124:$G$124,"27")</f>
        <v>0</v>
      </c>
      <c r="AN237" s="71">
        <f>COUNTIF($A$127:$G$127,"27")</f>
        <v>0</v>
      </c>
      <c r="AO237" s="71">
        <f>COUNTIF($A$130:$G$130,"27")</f>
        <v>0</v>
      </c>
      <c r="AP237" s="71">
        <f>COUNTIF($A$133:$G$133,"27")</f>
        <v>0</v>
      </c>
      <c r="AQ237" s="71">
        <f>COUNTIF($A$136:$G$136,"27")</f>
        <v>0</v>
      </c>
      <c r="AR237" s="71">
        <f>COUNTIF($A$139:$G$139,"27")</f>
        <v>0</v>
      </c>
      <c r="AS237" s="71">
        <f>COUNTIF($A$142:$G$142,"27")</f>
        <v>0</v>
      </c>
      <c r="AT237" s="71">
        <f>COUNTIF($A$145:$G$145,"27")</f>
        <v>0</v>
      </c>
      <c r="AU237" s="71">
        <f>COUNTIF($A$148:$G$148,"27")</f>
        <v>0</v>
      </c>
      <c r="AV237" s="71">
        <f>COUNTIF($A$151:$G$151,"27")</f>
        <v>0</v>
      </c>
      <c r="AW237" s="71">
        <f>COUNTIF($A$154:$G$154,"27")</f>
        <v>0</v>
      </c>
      <c r="AX237" s="71">
        <f>COUNTIF($A$157:$G$157,"27")</f>
        <v>0</v>
      </c>
      <c r="AY237" s="71">
        <f>COUNTIF($A$160:$G$160,"27")</f>
        <v>0</v>
      </c>
      <c r="AZ237" s="71">
        <f>COUNTIF($A$163:$G$163,"27")</f>
        <v>0</v>
      </c>
      <c r="BA237" s="71">
        <f>COUNTIF($A$166:$G$166,"27")</f>
        <v>0</v>
      </c>
      <c r="BB237" s="173">
        <f>SUM(A237:BA237)</f>
        <v>0</v>
      </c>
      <c r="BC237" s="175">
        <f>BB237/360</f>
        <v>0</v>
      </c>
    </row>
    <row r="238" spans="1:57" ht="38.25" x14ac:dyDescent="0.2">
      <c r="A238" s="71" t="s">
        <v>3</v>
      </c>
      <c r="B238" s="71"/>
      <c r="C238" s="71"/>
      <c r="D238" s="71"/>
      <c r="E238" s="71"/>
      <c r="F238" s="71"/>
      <c r="G238" s="71"/>
      <c r="H238" s="71"/>
      <c r="I238" s="71"/>
      <c r="J238" s="71"/>
      <c r="K238" s="71"/>
      <c r="L238" s="71"/>
      <c r="M238" s="71"/>
      <c r="N238" s="71"/>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174" t="s">
        <v>98</v>
      </c>
      <c r="BC238" s="174">
        <v>28</v>
      </c>
    </row>
    <row r="239" spans="1:57" x14ac:dyDescent="0.2">
      <c r="A239" s="71">
        <f>COUNTIF(A10:G10,"28")</f>
        <v>0</v>
      </c>
      <c r="B239" s="71">
        <f>COUNTIF(A13:G13,"28")</f>
        <v>0</v>
      </c>
      <c r="C239" s="71">
        <f>COUNTIF(A16:G16,"28")</f>
        <v>0</v>
      </c>
      <c r="D239" s="71">
        <f>COUNTIF(A19:G19,"28")</f>
        <v>0</v>
      </c>
      <c r="E239" s="71">
        <f>COUNTIF(A22:G22,"28")</f>
        <v>0</v>
      </c>
      <c r="F239" s="71">
        <f>COUNTIF(A25:G25,"28")</f>
        <v>0</v>
      </c>
      <c r="G239" s="71">
        <f>COUNTIF(A28:G28,"28")</f>
        <v>0</v>
      </c>
      <c r="H239" s="71">
        <f>COUNTIF(A31:G31,"28")</f>
        <v>0</v>
      </c>
      <c r="I239" s="71">
        <f>COUNTIF(A34:G34,"28")</f>
        <v>0</v>
      </c>
      <c r="J239" s="71">
        <f>COUNTIF(A37:G37,"28")</f>
        <v>0</v>
      </c>
      <c r="K239" s="71">
        <f>COUNTIF(A40:G40,"28")</f>
        <v>0</v>
      </c>
      <c r="L239" s="71">
        <f>COUNTIF(A43:G43,"28")</f>
        <v>0</v>
      </c>
      <c r="M239" s="71">
        <f>COUNTIF(A46:G46,"28")</f>
        <v>0</v>
      </c>
      <c r="N239" s="71">
        <f>COUNTIF(A49:G49,"28")</f>
        <v>0</v>
      </c>
      <c r="O239" s="71">
        <f>COUNTIF($A$52:$G$52,"28")</f>
        <v>0</v>
      </c>
      <c r="P239" s="71">
        <f>COUNTIF($A$55:$G$55,"28")</f>
        <v>0</v>
      </c>
      <c r="Q239" s="71">
        <f>COUNTIF($A$58:$G$58,"28")</f>
        <v>0</v>
      </c>
      <c r="R239" s="71">
        <f>COUNTIF($A$61:$G$61,"28")</f>
        <v>0</v>
      </c>
      <c r="S239" s="71">
        <f>COUNTIF($A$64:$G$64,"28")</f>
        <v>0</v>
      </c>
      <c r="T239" s="71">
        <f>COUNTIF($A$67:$G$67,"28")</f>
        <v>0</v>
      </c>
      <c r="U239" s="71">
        <f>COUNTIF($A$70:$G$70,"28")</f>
        <v>0</v>
      </c>
      <c r="V239" s="71">
        <f>COUNTIF($A$73:$G$73,"28")</f>
        <v>0</v>
      </c>
      <c r="W239" s="71">
        <f>COUNTIF($A$76:$G$76,"28")</f>
        <v>0</v>
      </c>
      <c r="X239" s="71">
        <f>COUNTIF($A$79:$G$79,"28")</f>
        <v>0</v>
      </c>
      <c r="Y239" s="71">
        <f>COUNTIF($A$82:$G$82,"28")</f>
        <v>0</v>
      </c>
      <c r="Z239" s="71">
        <f>COUNTIF($A$85:$G$85,"28")</f>
        <v>0</v>
      </c>
      <c r="AA239" s="71">
        <f>COUNTIF($A$88:$G$88,"28")</f>
        <v>0</v>
      </c>
      <c r="AB239" s="71">
        <f>COUNTIF($A$91:$G$91,"28")</f>
        <v>0</v>
      </c>
      <c r="AC239" s="71">
        <f>COUNTIF($A$94:$G$94,"28")</f>
        <v>0</v>
      </c>
      <c r="AD239" s="71">
        <f>COUNTIF($A$97:$G$97,"28")</f>
        <v>0</v>
      </c>
      <c r="AE239" s="71">
        <f>COUNTIF($A$100:$G$100,"28")</f>
        <v>0</v>
      </c>
      <c r="AF239" s="71">
        <f>COUNTIF($A$103:$G$103,"28")</f>
        <v>0</v>
      </c>
      <c r="AG239" s="71">
        <f>COUNTIF($A$106:$G$106,"28")</f>
        <v>0</v>
      </c>
      <c r="AH239" s="71">
        <f>COUNTIF($A$109:$G$109,"28")</f>
        <v>0</v>
      </c>
      <c r="AI239" s="71">
        <f>COUNTIF($A$112:$G$112,"28")</f>
        <v>0</v>
      </c>
      <c r="AJ239" s="71">
        <f>COUNTIF($A$115:$G$115,"28")</f>
        <v>0</v>
      </c>
      <c r="AK239" s="71">
        <f>COUNTIF($A$118:$G$118,"28")</f>
        <v>0</v>
      </c>
      <c r="AL239" s="71">
        <f>COUNTIF($A$121:$G$121,"28")</f>
        <v>0</v>
      </c>
      <c r="AM239" s="71">
        <f>COUNTIF($A$124:$G$124,"28")</f>
        <v>0</v>
      </c>
      <c r="AN239" s="71">
        <f>COUNTIF($A$127:$G$127,"28")</f>
        <v>0</v>
      </c>
      <c r="AO239" s="71">
        <f>COUNTIF($A$130:$G$130,"28")</f>
        <v>0</v>
      </c>
      <c r="AP239" s="71">
        <f>COUNTIF($A$133:$G$133,"28")</f>
        <v>0</v>
      </c>
      <c r="AQ239" s="71">
        <f>COUNTIF($A$136:$G$136,"28")</f>
        <v>0</v>
      </c>
      <c r="AR239" s="71">
        <f>COUNTIF($A$139:$G$139,"28")</f>
        <v>0</v>
      </c>
      <c r="AS239" s="71">
        <f>COUNTIF($A$142:$G$142,"28")</f>
        <v>0</v>
      </c>
      <c r="AT239" s="71">
        <f>COUNTIF($A$145:$G$145,"28")</f>
        <v>0</v>
      </c>
      <c r="AU239" s="71">
        <f>COUNTIF($A$148:$G$148,"28")</f>
        <v>0</v>
      </c>
      <c r="AV239" s="71">
        <f>COUNTIF($A$151:$G$151,"28")</f>
        <v>0</v>
      </c>
      <c r="AW239" s="71">
        <f>COUNTIF($A$154:$G$154,"28")</f>
        <v>0</v>
      </c>
      <c r="AX239" s="71">
        <f>COUNTIF($A$157:$G$157,"28")</f>
        <v>0</v>
      </c>
      <c r="AY239" s="71">
        <f>COUNTIF($A$160:$G$160,"28")</f>
        <v>0</v>
      </c>
      <c r="AZ239" s="71">
        <f>COUNTIF($A$163:$G$163,"28")</f>
        <v>0</v>
      </c>
      <c r="BA239" s="71">
        <f>COUNTIF($A$166:$G$166,"28")</f>
        <v>0</v>
      </c>
      <c r="BB239" s="173">
        <f>SUM(A239:BA239)</f>
        <v>0</v>
      </c>
      <c r="BC239" s="175">
        <f>BB239/360</f>
        <v>0</v>
      </c>
    </row>
    <row r="240" spans="1:57" ht="38.25" x14ac:dyDescent="0.2">
      <c r="A240" s="71" t="s">
        <v>4</v>
      </c>
      <c r="B240" s="71"/>
      <c r="C240" s="71"/>
      <c r="D240" s="71"/>
      <c r="E240" s="71"/>
      <c r="F240" s="71"/>
      <c r="G240" s="71"/>
      <c r="H240" s="71"/>
      <c r="I240" s="71"/>
      <c r="J240" s="71"/>
      <c r="K240" s="71"/>
      <c r="L240" s="71"/>
      <c r="M240" s="71"/>
      <c r="N240" s="71"/>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174" t="s">
        <v>99</v>
      </c>
      <c r="BC240" s="174">
        <v>29</v>
      </c>
    </row>
    <row r="241" spans="1:55" x14ac:dyDescent="0.2">
      <c r="A241" s="71">
        <f>COUNTIF(A10:G10,"29")</f>
        <v>0</v>
      </c>
      <c r="B241" s="71">
        <f>COUNTIF(A13:G13,"29")</f>
        <v>0</v>
      </c>
      <c r="C241" s="71">
        <f>COUNTIF(A16:G16,"29")</f>
        <v>0</v>
      </c>
      <c r="D241" s="71">
        <f>COUNTIF(A19:G19,"29")</f>
        <v>0</v>
      </c>
      <c r="E241" s="71">
        <f>COUNTIF(A22:G22,"29")</f>
        <v>0</v>
      </c>
      <c r="F241" s="71">
        <f>COUNTIF(A25:G25,"29")</f>
        <v>0</v>
      </c>
      <c r="G241" s="71">
        <f>COUNTIF(A28:G28,"29")</f>
        <v>0</v>
      </c>
      <c r="H241" s="71">
        <f>COUNTIF(A31:G31,"29")</f>
        <v>0</v>
      </c>
      <c r="I241" s="71">
        <f>COUNTIF(A34:G34,"29")</f>
        <v>0</v>
      </c>
      <c r="J241" s="71">
        <f>COUNTIF(A37:G37,"29")</f>
        <v>0</v>
      </c>
      <c r="K241" s="71">
        <f>COUNTIF(A40:G40,"29")</f>
        <v>0</v>
      </c>
      <c r="L241" s="71">
        <f>COUNTIF(A43:G43,"29")</f>
        <v>0</v>
      </c>
      <c r="M241" s="71">
        <f>COUNTIF(A46:G46,"29")</f>
        <v>0</v>
      </c>
      <c r="N241" s="71">
        <f>COUNTIF(A49:G49,"29")</f>
        <v>0</v>
      </c>
      <c r="O241" s="71">
        <f>COUNTIF($A$52:$G$52,"29")</f>
        <v>0</v>
      </c>
      <c r="P241" s="71">
        <f>COUNTIF($A$55:$G$55,"29")</f>
        <v>0</v>
      </c>
      <c r="Q241" s="71">
        <f>COUNTIF($A$58:$G$58,"29")</f>
        <v>0</v>
      </c>
      <c r="R241" s="71">
        <f>COUNTIF($A$61:$G$61,"29")</f>
        <v>0</v>
      </c>
      <c r="S241" s="71">
        <f>COUNTIF($A$64:$G$64,"29")</f>
        <v>0</v>
      </c>
      <c r="T241" s="71">
        <f>COUNTIF($A$67:$G$67,"29")</f>
        <v>0</v>
      </c>
      <c r="U241" s="71">
        <f>COUNTIF($A$70:$G$70,"29")</f>
        <v>0</v>
      </c>
      <c r="V241" s="71">
        <f>COUNTIF($A$73:$G$73,"29")</f>
        <v>0</v>
      </c>
      <c r="W241" s="71">
        <f>COUNTIF($A$76:$G$76,"29")</f>
        <v>0</v>
      </c>
      <c r="X241" s="71">
        <f>COUNTIF($A$79:$G$79,"29")</f>
        <v>0</v>
      </c>
      <c r="Y241" s="71">
        <f>COUNTIF($A$82:$G$82,"29")</f>
        <v>0</v>
      </c>
      <c r="Z241" s="71">
        <f>COUNTIF($A$85:$G$85,"29")</f>
        <v>0</v>
      </c>
      <c r="AA241" s="71">
        <f>COUNTIF($A$88:$G$88,"29")</f>
        <v>0</v>
      </c>
      <c r="AB241" s="71">
        <f>COUNTIF($A$91:$G$91,"29")</f>
        <v>0</v>
      </c>
      <c r="AC241" s="71">
        <f>COUNTIF($A$94:$G$94,"29")</f>
        <v>0</v>
      </c>
      <c r="AD241" s="71">
        <f>COUNTIF($A$97:$G$97,"29")</f>
        <v>0</v>
      </c>
      <c r="AE241" s="71">
        <f>COUNTIF($A$100:$G$100,"29")</f>
        <v>0</v>
      </c>
      <c r="AF241" s="71">
        <f>COUNTIF($A$103:$G$103,"29")</f>
        <v>0</v>
      </c>
      <c r="AG241" s="71">
        <f>COUNTIF($A$106:$G$106,"29")</f>
        <v>0</v>
      </c>
      <c r="AH241" s="71">
        <f>COUNTIF($A$109:$G$109,"29")</f>
        <v>0</v>
      </c>
      <c r="AI241" s="71">
        <f>COUNTIF($A$112:$G$112,"29")</f>
        <v>0</v>
      </c>
      <c r="AJ241" s="71">
        <f>COUNTIF($A$115:$G$115,"29")</f>
        <v>0</v>
      </c>
      <c r="AK241" s="71">
        <f>COUNTIF($A$118:$G$118,"29")</f>
        <v>0</v>
      </c>
      <c r="AL241" s="71">
        <f>COUNTIF($A$121:$G$121,"29")</f>
        <v>0</v>
      </c>
      <c r="AM241" s="71">
        <f>COUNTIF($A$124:$G$124,"29")</f>
        <v>0</v>
      </c>
      <c r="AN241" s="71">
        <f>COUNTIF($A$127:$G$127,"29")</f>
        <v>0</v>
      </c>
      <c r="AO241" s="71">
        <f>COUNTIF($A$130:$G$130,"29")</f>
        <v>0</v>
      </c>
      <c r="AP241" s="71">
        <f>COUNTIF($A$133:$G$133,"29")</f>
        <v>0</v>
      </c>
      <c r="AQ241" s="71">
        <f>COUNTIF($A$136:$G$136,"29")</f>
        <v>0</v>
      </c>
      <c r="AR241" s="71">
        <f>COUNTIF($A$139:$G$139,"29")</f>
        <v>0</v>
      </c>
      <c r="AS241" s="71">
        <f>COUNTIF($A$142:$G$142,"29")</f>
        <v>0</v>
      </c>
      <c r="AT241" s="71">
        <f>COUNTIF($A$145:$G$145,"29")</f>
        <v>0</v>
      </c>
      <c r="AU241" s="71">
        <f>COUNTIF($A$148:$G$148,"29")</f>
        <v>0</v>
      </c>
      <c r="AV241" s="71">
        <f>COUNTIF($A$151:$G$151,"29")</f>
        <v>0</v>
      </c>
      <c r="AW241" s="71">
        <f>COUNTIF($A$154:$G$154,"29")</f>
        <v>0</v>
      </c>
      <c r="AX241" s="71">
        <f>COUNTIF($A$157:$G$157,"29")</f>
        <v>0</v>
      </c>
      <c r="AY241" s="71">
        <f>COUNTIF($A$160:$G$160,"29")</f>
        <v>0</v>
      </c>
      <c r="AZ241" s="71">
        <f>COUNTIF($A$163:$G$163,"29")</f>
        <v>0</v>
      </c>
      <c r="BA241" s="71">
        <f>COUNTIF($A$166:$G$166,"29")</f>
        <v>0</v>
      </c>
      <c r="BB241" s="173">
        <f>SUM(A241:BA241)</f>
        <v>0</v>
      </c>
      <c r="BC241" s="175">
        <f>BB241/360</f>
        <v>0</v>
      </c>
    </row>
    <row r="242" spans="1:55" ht="38.25" x14ac:dyDescent="0.2">
      <c r="A242" s="71" t="s">
        <v>5</v>
      </c>
      <c r="B242" s="71"/>
      <c r="C242" s="71"/>
      <c r="D242" s="71"/>
      <c r="E242" s="71"/>
      <c r="F242" s="71"/>
      <c r="G242" s="71"/>
      <c r="H242" s="71"/>
      <c r="I242" s="71"/>
      <c r="J242" s="71"/>
      <c r="K242" s="71"/>
      <c r="L242" s="71"/>
      <c r="M242" s="71"/>
      <c r="N242" s="71"/>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174" t="s">
        <v>57</v>
      </c>
      <c r="BC242" s="174">
        <v>30</v>
      </c>
    </row>
    <row r="243" spans="1:55" x14ac:dyDescent="0.2">
      <c r="A243" s="71">
        <f>COUNTIF(A10:G10,"30")</f>
        <v>0</v>
      </c>
      <c r="B243" s="71">
        <f>COUNTIF(A13:G13,"30")</f>
        <v>0</v>
      </c>
      <c r="C243" s="71">
        <f>COUNTIF(A16:G16,"30")</f>
        <v>0</v>
      </c>
      <c r="D243" s="71">
        <f>COUNTIF(A19:G19,"30")</f>
        <v>0</v>
      </c>
      <c r="E243" s="71">
        <f>COUNTIF(A22:G22,"30")</f>
        <v>0</v>
      </c>
      <c r="F243" s="71">
        <f>COUNTIF(A25:G25,"30")</f>
        <v>0</v>
      </c>
      <c r="G243" s="71">
        <f>COUNTIF(A28:G28,"30")</f>
        <v>0</v>
      </c>
      <c r="H243" s="71">
        <f>COUNTIF(A31:G31,"30")</f>
        <v>0</v>
      </c>
      <c r="I243" s="71">
        <f>COUNTIF(A34:G34,"30")</f>
        <v>0</v>
      </c>
      <c r="J243" s="71">
        <f>COUNTIF(A37:G37,"30")</f>
        <v>0</v>
      </c>
      <c r="K243" s="71">
        <f>COUNTIF(A40:G40,"30")</f>
        <v>0</v>
      </c>
      <c r="L243" s="71">
        <f>COUNTIF(A43:G43,"30")</f>
        <v>0</v>
      </c>
      <c r="M243" s="71">
        <f>COUNTIF(A46:G46,"30")</f>
        <v>0</v>
      </c>
      <c r="N243" s="71">
        <f>COUNTIF(A49:G49,"30")</f>
        <v>0</v>
      </c>
      <c r="O243" s="71">
        <f>COUNTIF($A$52:$G$52,"30")</f>
        <v>0</v>
      </c>
      <c r="P243" s="71">
        <f>COUNTIF($A$55:$G$55,"30")</f>
        <v>0</v>
      </c>
      <c r="Q243" s="71">
        <f>COUNTIF($A$58:$G$58,"30")</f>
        <v>0</v>
      </c>
      <c r="R243" s="71">
        <f>COUNTIF($A$61:$G$61,"30")</f>
        <v>0</v>
      </c>
      <c r="S243" s="71">
        <f>COUNTIF($A$64:$G$64,"30")</f>
        <v>0</v>
      </c>
      <c r="T243" s="71">
        <f>COUNTIF($A$67:$G$67,"30")</f>
        <v>0</v>
      </c>
      <c r="U243" s="71">
        <f>COUNTIF($A$70:$G$70,"30")</f>
        <v>0</v>
      </c>
      <c r="V243" s="71">
        <f>COUNTIF($A$73:$G$73,"30")</f>
        <v>0</v>
      </c>
      <c r="W243" s="71">
        <f>COUNTIF($A$76:$G$76,"30")</f>
        <v>0</v>
      </c>
      <c r="X243" s="71">
        <f>COUNTIF($A$79:$G$79,"30")</f>
        <v>0</v>
      </c>
      <c r="Y243" s="71">
        <f>COUNTIF($A$82:$G$82,"30")</f>
        <v>0</v>
      </c>
      <c r="Z243" s="71">
        <f>COUNTIF($A$85:$G$85,"30")</f>
        <v>0</v>
      </c>
      <c r="AA243" s="71">
        <f>COUNTIF($A$88:$G$88,"30")</f>
        <v>0</v>
      </c>
      <c r="AB243" s="71">
        <f>COUNTIF($A$91:$G$91,"30")</f>
        <v>0</v>
      </c>
      <c r="AC243" s="71">
        <f>COUNTIF($A$94:$G$94,"30")</f>
        <v>0</v>
      </c>
      <c r="AD243" s="71">
        <f>COUNTIF($A$97:$G$97,"30")</f>
        <v>0</v>
      </c>
      <c r="AE243" s="71">
        <f>COUNTIF($A$100:$G$100,"30")</f>
        <v>0</v>
      </c>
      <c r="AF243" s="71">
        <f>COUNTIF($A$103:$G$103,"30")</f>
        <v>0</v>
      </c>
      <c r="AG243" s="71">
        <f>COUNTIF($A$106:$G$106,"30")</f>
        <v>0</v>
      </c>
      <c r="AH243" s="71">
        <f>COUNTIF($A$109:$G$109,"30")</f>
        <v>0</v>
      </c>
      <c r="AI243" s="71">
        <f>COUNTIF($A$112:$G$112,"30")</f>
        <v>0</v>
      </c>
      <c r="AJ243" s="71">
        <f>COUNTIF($A$115:$G$115,"30")</f>
        <v>0</v>
      </c>
      <c r="AK243" s="71">
        <f>COUNTIF($A$118:$G$118,"30")</f>
        <v>0</v>
      </c>
      <c r="AL243" s="71">
        <f>COUNTIF($A$121:$G$121,"30")</f>
        <v>0</v>
      </c>
      <c r="AM243" s="71">
        <f>COUNTIF($A$124:$G$124,"30")</f>
        <v>0</v>
      </c>
      <c r="AN243" s="71">
        <f>COUNTIF($A$127:$G$127,"30")</f>
        <v>0</v>
      </c>
      <c r="AO243" s="71">
        <f>COUNTIF($A$130:$G$130,"30")</f>
        <v>0</v>
      </c>
      <c r="AP243" s="71">
        <f>COUNTIF($A$133:$G$133,"30")</f>
        <v>0</v>
      </c>
      <c r="AQ243" s="71">
        <f>COUNTIF($A$136:$G$136,"30")</f>
        <v>0</v>
      </c>
      <c r="AR243" s="71">
        <f>COUNTIF($A$139:$G$139,"30")</f>
        <v>0</v>
      </c>
      <c r="AS243" s="71">
        <f>COUNTIF($A$142:$G$142,"30")</f>
        <v>0</v>
      </c>
      <c r="AT243" s="71">
        <f>COUNTIF($A$145:$G$145,"30")</f>
        <v>0</v>
      </c>
      <c r="AU243" s="71">
        <f>COUNTIF($A$148:$G$148,"30")</f>
        <v>0</v>
      </c>
      <c r="AV243" s="71">
        <f>COUNTIF($A$151:$G$151,"30")</f>
        <v>0</v>
      </c>
      <c r="AW243" s="71">
        <f>COUNTIF($A$154:$G$154,"30")</f>
        <v>0</v>
      </c>
      <c r="AX243" s="71">
        <f>COUNTIF($A$157:$G$157,"30")</f>
        <v>0</v>
      </c>
      <c r="AY243" s="71">
        <f>COUNTIF($A$160:$G$160,"30")</f>
        <v>0</v>
      </c>
      <c r="AZ243" s="71">
        <f>COUNTIF($A$163:$G$163,"30")</f>
        <v>0</v>
      </c>
      <c r="BA243" s="71">
        <f>COUNTIF($A$166:$G$166,"30")</f>
        <v>0</v>
      </c>
      <c r="BB243" s="173">
        <f>SUM(A243:BA243)</f>
        <v>0</v>
      </c>
      <c r="BC243" s="175">
        <f>BB243/360</f>
        <v>0</v>
      </c>
    </row>
    <row r="244" spans="1:55" ht="38.25" x14ac:dyDescent="0.2">
      <c r="A244" s="71" t="s">
        <v>6</v>
      </c>
      <c r="B244" s="71"/>
      <c r="C244" s="71"/>
      <c r="D244" s="71"/>
      <c r="E244" s="71"/>
      <c r="F244" s="71"/>
      <c r="G244" s="71"/>
      <c r="H244" s="71"/>
      <c r="I244" s="71"/>
      <c r="J244" s="71"/>
      <c r="K244" s="71"/>
      <c r="L244" s="71"/>
      <c r="M244" s="71"/>
      <c r="N244" s="71"/>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174" t="s">
        <v>58</v>
      </c>
      <c r="BC244" s="174">
        <v>31</v>
      </c>
    </row>
    <row r="245" spans="1:55" x14ac:dyDescent="0.2">
      <c r="A245" s="71">
        <f>COUNTIF(A10:G10,"31")</f>
        <v>0</v>
      </c>
      <c r="B245" s="71">
        <f>COUNTIF(A13:G13,"31")</f>
        <v>0</v>
      </c>
      <c r="C245" s="71">
        <f>COUNTIF(A16:G16,"31")</f>
        <v>0</v>
      </c>
      <c r="D245" s="71">
        <f>COUNTIF(A19:G19,"31")</f>
        <v>0</v>
      </c>
      <c r="E245" s="71">
        <f>COUNTIF(A22:G22,"31")</f>
        <v>0</v>
      </c>
      <c r="F245" s="71">
        <f>COUNTIF(A25:G25,"31")</f>
        <v>0</v>
      </c>
      <c r="G245" s="71">
        <f>COUNTIF(A28:G28,"31")</f>
        <v>0</v>
      </c>
      <c r="H245" s="71">
        <f>COUNTIF(A31:G31,"31")</f>
        <v>0</v>
      </c>
      <c r="I245" s="71">
        <f>COUNTIF(A34:G34,"31")</f>
        <v>0</v>
      </c>
      <c r="J245" s="71">
        <f>COUNTIF(A37:G37,"31")</f>
        <v>0</v>
      </c>
      <c r="K245" s="71">
        <f>COUNTIF(A40:G40,"31")</f>
        <v>0</v>
      </c>
      <c r="L245" s="71">
        <f>COUNTIF(A43:G43,"31")</f>
        <v>0</v>
      </c>
      <c r="M245" s="71">
        <f>COUNTIF(A46:G46,"31")</f>
        <v>0</v>
      </c>
      <c r="N245" s="71">
        <f>COUNTIF(A49:G49,"31")</f>
        <v>0</v>
      </c>
      <c r="O245" s="71">
        <f>COUNTIF($A$52:$G$52,"31")</f>
        <v>0</v>
      </c>
      <c r="P245" s="71">
        <f>COUNTIF($A$55:$G$55,"31")</f>
        <v>0</v>
      </c>
      <c r="Q245" s="71">
        <f>COUNTIF($A$58:$G$58,"31")</f>
        <v>0</v>
      </c>
      <c r="R245" s="71">
        <f>COUNTIF($A$61:$G$61,"31")</f>
        <v>0</v>
      </c>
      <c r="S245" s="71">
        <f>COUNTIF($A$64:$G$64,"31")</f>
        <v>0</v>
      </c>
      <c r="T245" s="71">
        <f>COUNTIF($A$67:$G$67,"31")</f>
        <v>0</v>
      </c>
      <c r="U245" s="71">
        <f>COUNTIF($A$70:$G$70,"31")</f>
        <v>0</v>
      </c>
      <c r="V245" s="71">
        <f>COUNTIF($A$73:$G$73,"31")</f>
        <v>0</v>
      </c>
      <c r="W245" s="71">
        <f>COUNTIF($A$76:$G$76,"31")</f>
        <v>0</v>
      </c>
      <c r="X245" s="71">
        <f>COUNTIF($A$79:$G$79,"31")</f>
        <v>0</v>
      </c>
      <c r="Y245" s="71">
        <f>COUNTIF($A$82:$G$82,"31")</f>
        <v>0</v>
      </c>
      <c r="Z245" s="71">
        <f>COUNTIF($A$85:$G$85,"31")</f>
        <v>0</v>
      </c>
      <c r="AA245" s="71">
        <f>COUNTIF($A$88:$G$88,"31")</f>
        <v>0</v>
      </c>
      <c r="AB245" s="71">
        <f>COUNTIF($A$91:$G$91,"31")</f>
        <v>0</v>
      </c>
      <c r="AC245" s="71">
        <f>COUNTIF($A$94:$G$94,"31")</f>
        <v>0</v>
      </c>
      <c r="AD245" s="71">
        <f>COUNTIF($A$97:$G$97,"31")</f>
        <v>0</v>
      </c>
      <c r="AE245" s="71">
        <f>COUNTIF($A$100:$G$100,"31")</f>
        <v>0</v>
      </c>
      <c r="AF245" s="71">
        <f>COUNTIF($A$103:$G$103,"31")</f>
        <v>0</v>
      </c>
      <c r="AG245" s="71">
        <f>COUNTIF($A$106:$G$106,"31")</f>
        <v>0</v>
      </c>
      <c r="AH245" s="71">
        <f>COUNTIF($A$109:$G$109,"31")</f>
        <v>0</v>
      </c>
      <c r="AI245" s="71">
        <f>COUNTIF($A$112:$G$112,"31")</f>
        <v>0</v>
      </c>
      <c r="AJ245" s="71">
        <f>COUNTIF($A$115:$G$115,"31")</f>
        <v>0</v>
      </c>
      <c r="AK245" s="71">
        <f>COUNTIF($A$118:$G$118,"31")</f>
        <v>0</v>
      </c>
      <c r="AL245" s="71">
        <f>COUNTIF($A$121:$G$121,"31")</f>
        <v>0</v>
      </c>
      <c r="AM245" s="71">
        <f>COUNTIF($A$124:$G$124,"31")</f>
        <v>0</v>
      </c>
      <c r="AN245" s="71">
        <f>COUNTIF($A$127:$G$127,"31")</f>
        <v>0</v>
      </c>
      <c r="AO245" s="71">
        <f>COUNTIF($A$130:$G$130,"31")</f>
        <v>0</v>
      </c>
      <c r="AP245" s="71">
        <f>COUNTIF($A$133:$G$133,"31")</f>
        <v>0</v>
      </c>
      <c r="AQ245" s="71">
        <f>COUNTIF($A$136:$G$136,"31")</f>
        <v>0</v>
      </c>
      <c r="AR245" s="71">
        <f>COUNTIF($A$139:$G$139,"31")</f>
        <v>0</v>
      </c>
      <c r="AS245" s="71">
        <f>COUNTIF($A$142:$G$142,"31")</f>
        <v>0</v>
      </c>
      <c r="AT245" s="71">
        <f>COUNTIF($A$145:$G$145,"31")</f>
        <v>0</v>
      </c>
      <c r="AU245" s="71">
        <f>COUNTIF($A$148:$G$148,"31")</f>
        <v>0</v>
      </c>
      <c r="AV245" s="71">
        <f>COUNTIF($A$151:$G$151,"31")</f>
        <v>0</v>
      </c>
      <c r="AW245" s="71">
        <f>COUNTIF($A$154:$G$154,"31")</f>
        <v>0</v>
      </c>
      <c r="AX245" s="71">
        <f>COUNTIF($A$157:$G$157,"31")</f>
        <v>0</v>
      </c>
      <c r="AY245" s="71">
        <f>COUNTIF($A$160:$G$160,"31")</f>
        <v>0</v>
      </c>
      <c r="AZ245" s="71">
        <f>COUNTIF($A$163:$G$163,"31")</f>
        <v>0</v>
      </c>
      <c r="BA245" s="71">
        <f>COUNTIF($A$166:$G$166,"31")</f>
        <v>0</v>
      </c>
      <c r="BB245" s="173">
        <f>SUM(A245:BA245)</f>
        <v>0</v>
      </c>
      <c r="BC245" s="175">
        <f>BB245/360</f>
        <v>0</v>
      </c>
    </row>
    <row r="246" spans="1:55" ht="38.25" x14ac:dyDescent="0.2">
      <c r="A246" s="71" t="s">
        <v>7</v>
      </c>
      <c r="B246" s="71"/>
      <c r="C246" s="71"/>
      <c r="D246" s="71"/>
      <c r="E246" s="71"/>
      <c r="F246" s="71"/>
      <c r="G246" s="71"/>
      <c r="H246" s="71"/>
      <c r="I246" s="71"/>
      <c r="J246" s="71"/>
      <c r="K246" s="71"/>
      <c r="L246" s="71"/>
      <c r="M246" s="71"/>
      <c r="N246" s="71"/>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174" t="s">
        <v>59</v>
      </c>
      <c r="BC246" s="174">
        <v>32</v>
      </c>
    </row>
    <row r="247" spans="1:55" x14ac:dyDescent="0.2">
      <c r="A247" s="71">
        <f>COUNTIF(A10:G10,"32")</f>
        <v>0</v>
      </c>
      <c r="B247" s="71">
        <f>COUNTIF(A13:G13,"32")</f>
        <v>0</v>
      </c>
      <c r="C247" s="71">
        <f>COUNTIF(A16:G16,"32")</f>
        <v>0</v>
      </c>
      <c r="D247" s="71">
        <f>COUNTIF(A19:G19,"32")</f>
        <v>0</v>
      </c>
      <c r="E247" s="71">
        <f>COUNTIF(A22:G22,"32")</f>
        <v>0</v>
      </c>
      <c r="F247" s="71">
        <f>COUNTIF(A25:G25,"32")</f>
        <v>0</v>
      </c>
      <c r="G247" s="71">
        <f>COUNTIF(A28:G28,"32")</f>
        <v>0</v>
      </c>
      <c r="H247" s="71">
        <f>COUNTIF(A31:G31,"32")</f>
        <v>0</v>
      </c>
      <c r="I247" s="71">
        <f>COUNTIF(A34:G34,"32")</f>
        <v>0</v>
      </c>
      <c r="J247" s="71">
        <f>COUNTIF(A37:G37,"32")</f>
        <v>0</v>
      </c>
      <c r="K247" s="71">
        <f>COUNTIF(A40:G40,"32")</f>
        <v>0</v>
      </c>
      <c r="L247" s="71">
        <f>COUNTIF(A43:G43,"32")</f>
        <v>0</v>
      </c>
      <c r="M247" s="71">
        <f>COUNTIF(A46:G46,"32")</f>
        <v>0</v>
      </c>
      <c r="N247" s="71">
        <f>COUNTIF(A49:G49,"32")</f>
        <v>0</v>
      </c>
      <c r="O247" s="71">
        <f>COUNTIF($A$52:$G$52,"32")</f>
        <v>0</v>
      </c>
      <c r="P247" s="71">
        <f>COUNTIF($A$55:$G$55,"32")</f>
        <v>0</v>
      </c>
      <c r="Q247" s="71">
        <f>COUNTIF($A$58:$G$58,"32")</f>
        <v>0</v>
      </c>
      <c r="R247" s="71">
        <f>COUNTIF($A$61:$G$61,"32")</f>
        <v>0</v>
      </c>
      <c r="S247" s="71">
        <f>COUNTIF($A$64:$G$64,"32")</f>
        <v>0</v>
      </c>
      <c r="T247" s="71">
        <f>COUNTIF($A$67:$G$67,"32")</f>
        <v>0</v>
      </c>
      <c r="U247" s="71">
        <f>COUNTIF($A$70:$G$70,"32")</f>
        <v>0</v>
      </c>
      <c r="V247" s="71">
        <f>COUNTIF($A$73:$G$73,"32")</f>
        <v>0</v>
      </c>
      <c r="W247" s="71">
        <f>COUNTIF($A$76:$G$76,"32")</f>
        <v>0</v>
      </c>
      <c r="X247" s="71">
        <f>COUNTIF($A$79:$G$79,"32")</f>
        <v>0</v>
      </c>
      <c r="Y247" s="71">
        <f>COUNTIF($A$82:$G$82,"32")</f>
        <v>0</v>
      </c>
      <c r="Z247" s="71">
        <f>COUNTIF($A$85:$G$85,"32")</f>
        <v>0</v>
      </c>
      <c r="AA247" s="71">
        <f>COUNTIF($A$88:$G$88,"32")</f>
        <v>0</v>
      </c>
      <c r="AB247" s="71">
        <f>COUNTIF($A$91:$G$91,"32")</f>
        <v>0</v>
      </c>
      <c r="AC247" s="71">
        <f>COUNTIF($A$94:$G$94,"32")</f>
        <v>0</v>
      </c>
      <c r="AD247" s="71">
        <f>COUNTIF($A$97:$G$97,"32")</f>
        <v>0</v>
      </c>
      <c r="AE247" s="71">
        <f>COUNTIF($A$100:$G$100,"32")</f>
        <v>0</v>
      </c>
      <c r="AF247" s="71">
        <f>COUNTIF($A$103:$G$103,"32")</f>
        <v>0</v>
      </c>
      <c r="AG247" s="71">
        <f>COUNTIF($A$106:$G$106,"32")</f>
        <v>0</v>
      </c>
      <c r="AH247" s="71">
        <f>COUNTIF($A$109:$G$109,"32")</f>
        <v>0</v>
      </c>
      <c r="AI247" s="71">
        <f>COUNTIF($A$112:$G$112,"32")</f>
        <v>0</v>
      </c>
      <c r="AJ247" s="71">
        <f>COUNTIF($A$115:$G$115,"32")</f>
        <v>0</v>
      </c>
      <c r="AK247" s="71">
        <f>COUNTIF($A$118:$G$118,"32")</f>
        <v>0</v>
      </c>
      <c r="AL247" s="71">
        <f>COUNTIF($A$121:$G$121,"32")</f>
        <v>0</v>
      </c>
      <c r="AM247" s="71">
        <f>COUNTIF($A$124:$G$124,"32")</f>
        <v>0</v>
      </c>
      <c r="AN247" s="71">
        <f>COUNTIF($A$127:$G$127,"32")</f>
        <v>0</v>
      </c>
      <c r="AO247" s="71">
        <f>COUNTIF($A$130:$G$130,"32")</f>
        <v>0</v>
      </c>
      <c r="AP247" s="71">
        <f>COUNTIF($A$133:$G$133,"32")</f>
        <v>0</v>
      </c>
      <c r="AQ247" s="71">
        <f>COUNTIF($A$136:$G$136,"32")</f>
        <v>0</v>
      </c>
      <c r="AR247" s="71">
        <f>COUNTIF($A$139:$G$139,"32")</f>
        <v>0</v>
      </c>
      <c r="AS247" s="71">
        <f>COUNTIF($A$142:$G$142,"32")</f>
        <v>0</v>
      </c>
      <c r="AT247" s="71">
        <f>COUNTIF($A$145:$G$145,"32")</f>
        <v>0</v>
      </c>
      <c r="AU247" s="71">
        <f>COUNTIF($A$148:$G$148,"32")</f>
        <v>0</v>
      </c>
      <c r="AV247" s="71">
        <f>COUNTIF($A$151:$G$151,"32")</f>
        <v>0</v>
      </c>
      <c r="AW247" s="71">
        <f>COUNTIF($A$154:$G$154,"32")</f>
        <v>0</v>
      </c>
      <c r="AX247" s="71">
        <f>COUNTIF($A$157:$G$157,"32")</f>
        <v>0</v>
      </c>
      <c r="AY247" s="71">
        <f>COUNTIF($A$160:$G$160,"32")</f>
        <v>0</v>
      </c>
      <c r="AZ247" s="71">
        <f>COUNTIF($A$163:$G$163,"32")</f>
        <v>0</v>
      </c>
      <c r="BA247" s="71">
        <f>COUNTIF($A$166:$G$166,"32")</f>
        <v>0</v>
      </c>
      <c r="BB247" s="173">
        <f>SUM(A247:BA247)</f>
        <v>0</v>
      </c>
      <c r="BC247" s="175">
        <f>BB247/360</f>
        <v>0</v>
      </c>
    </row>
    <row r="248" spans="1:55" ht="38.25" x14ac:dyDescent="0.2">
      <c r="A248" s="71" t="s">
        <v>8</v>
      </c>
      <c r="B248" s="71"/>
      <c r="C248" s="71"/>
      <c r="D248" s="71"/>
      <c r="E248" s="71"/>
      <c r="F248" s="71"/>
      <c r="G248" s="71"/>
      <c r="H248" s="71"/>
      <c r="I248" s="71"/>
      <c r="J248" s="71"/>
      <c r="K248" s="71"/>
      <c r="L248" s="71"/>
      <c r="M248" s="71"/>
      <c r="N248" s="71"/>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174" t="s">
        <v>60</v>
      </c>
      <c r="BC248" s="174">
        <v>33</v>
      </c>
    </row>
    <row r="249" spans="1:55" x14ac:dyDescent="0.2">
      <c r="A249" s="71">
        <f>COUNTIF(A10:G10,"33")</f>
        <v>0</v>
      </c>
      <c r="B249" s="71">
        <f>COUNTIF(A13:G13,"33")</f>
        <v>0</v>
      </c>
      <c r="C249" s="71">
        <f>COUNTIF(A16:G16,"33")</f>
        <v>0</v>
      </c>
      <c r="D249" s="71">
        <f>COUNTIF(A19:G19,"33")</f>
        <v>0</v>
      </c>
      <c r="E249" s="71">
        <f>COUNTIF(A22:G22,"33")</f>
        <v>0</v>
      </c>
      <c r="F249" s="71">
        <f>COUNTIF(A25:G25,"33")</f>
        <v>0</v>
      </c>
      <c r="G249" s="71">
        <f>COUNTIF(A28:G28,"33")</f>
        <v>0</v>
      </c>
      <c r="H249" s="71">
        <f>COUNTIF(A31:G31,"33")</f>
        <v>0</v>
      </c>
      <c r="I249" s="71">
        <f>COUNTIF(A34:G34,"33")</f>
        <v>0</v>
      </c>
      <c r="J249" s="71">
        <f>COUNTIF(A37:G37,"33")</f>
        <v>0</v>
      </c>
      <c r="K249" s="71">
        <f>COUNTIF(A40:G40,"33")</f>
        <v>0</v>
      </c>
      <c r="L249" s="71">
        <f>COUNTIF(A43:G43,"33")</f>
        <v>0</v>
      </c>
      <c r="M249" s="71">
        <f>COUNTIF(A46:G46,"33")</f>
        <v>0</v>
      </c>
      <c r="N249" s="71">
        <f>COUNTIF(A49:G49,"33")</f>
        <v>0</v>
      </c>
      <c r="O249" s="71">
        <f>COUNTIF($A$52:$G$52,"33")</f>
        <v>0</v>
      </c>
      <c r="P249" s="71">
        <f>COUNTIF($A$55:$G$55,"33")</f>
        <v>0</v>
      </c>
      <c r="Q249" s="71">
        <f>COUNTIF($A$58:$G$58,"33")</f>
        <v>0</v>
      </c>
      <c r="R249" s="71">
        <f>COUNTIF($A$61:$G$61,"33")</f>
        <v>0</v>
      </c>
      <c r="S249" s="71">
        <f>COUNTIF($A$64:$G$64,"33")</f>
        <v>0</v>
      </c>
      <c r="T249" s="71">
        <f>COUNTIF($A$67:$G$67,"33")</f>
        <v>0</v>
      </c>
      <c r="U249" s="71">
        <f>COUNTIF($A$70:$G$70,"33")</f>
        <v>0</v>
      </c>
      <c r="V249" s="71">
        <f>COUNTIF($A$73:$G$73,"33")</f>
        <v>0</v>
      </c>
      <c r="W249" s="71">
        <f>COUNTIF($A$76:$G$76,"33")</f>
        <v>0</v>
      </c>
      <c r="X249" s="71">
        <f>COUNTIF($A$79:$G$79,"33")</f>
        <v>0</v>
      </c>
      <c r="Y249" s="71">
        <f>COUNTIF($A$82:$G$82,"33")</f>
        <v>0</v>
      </c>
      <c r="Z249" s="71">
        <f>COUNTIF($A$85:$G$85,"33")</f>
        <v>0</v>
      </c>
      <c r="AA249" s="71">
        <f>COUNTIF($A$88:$G$88,"33")</f>
        <v>0</v>
      </c>
      <c r="AB249" s="71">
        <f>COUNTIF($A$91:$G$91,"33")</f>
        <v>0</v>
      </c>
      <c r="AC249" s="71">
        <f>COUNTIF($A$94:$G$94,"33")</f>
        <v>0</v>
      </c>
      <c r="AD249" s="71">
        <f>COUNTIF($A$97:$G$97,"33")</f>
        <v>0</v>
      </c>
      <c r="AE249" s="71">
        <f>COUNTIF($A$100:$G$100,"33")</f>
        <v>0</v>
      </c>
      <c r="AF249" s="71">
        <f>COUNTIF($A$103:$G$103,"33")</f>
        <v>0</v>
      </c>
      <c r="AG249" s="71">
        <f>COUNTIF($A$106:$G$106,"33")</f>
        <v>0</v>
      </c>
      <c r="AH249" s="71">
        <f>COUNTIF($A$109:$G$109,"33")</f>
        <v>0</v>
      </c>
      <c r="AI249" s="71">
        <f>COUNTIF($A$112:$G$112,"33")</f>
        <v>0</v>
      </c>
      <c r="AJ249" s="71">
        <f>COUNTIF($A$115:$G$115,"33")</f>
        <v>0</v>
      </c>
      <c r="AK249" s="71">
        <f>COUNTIF($A$118:$G$118,"33")</f>
        <v>0</v>
      </c>
      <c r="AL249" s="71">
        <f>COUNTIF($A$121:$G$121,"33")</f>
        <v>0</v>
      </c>
      <c r="AM249" s="71">
        <f>COUNTIF($A$124:$G$124,"33")</f>
        <v>0</v>
      </c>
      <c r="AN249" s="71">
        <f>COUNTIF($A$127:$G$127,"33")</f>
        <v>0</v>
      </c>
      <c r="AO249" s="71">
        <f>COUNTIF($A$130:$G$130,"33")</f>
        <v>0</v>
      </c>
      <c r="AP249" s="71">
        <f>COUNTIF($A$133:$G$133,"33")</f>
        <v>0</v>
      </c>
      <c r="AQ249" s="71">
        <f>COUNTIF($A$136:$G$136,"33")</f>
        <v>0</v>
      </c>
      <c r="AR249" s="71">
        <f>COUNTIF($A$139:$G$139,"33")</f>
        <v>0</v>
      </c>
      <c r="AS249" s="71">
        <f>COUNTIF($A$142:$G$142,"33")</f>
        <v>0</v>
      </c>
      <c r="AT249" s="71">
        <f>COUNTIF($A$145:$G$145,"33")</f>
        <v>0</v>
      </c>
      <c r="AU249" s="71">
        <f>COUNTIF($A$148:$G$148,"33")</f>
        <v>0</v>
      </c>
      <c r="AV249" s="71">
        <f>COUNTIF($A$151:$G$151,"33")</f>
        <v>0</v>
      </c>
      <c r="AW249" s="71">
        <f>COUNTIF($A$154:$G$154,"33")</f>
        <v>0</v>
      </c>
      <c r="AX249" s="71">
        <f>COUNTIF($A$157:$G$157,"33")</f>
        <v>0</v>
      </c>
      <c r="AY249" s="71">
        <f>COUNTIF($A$160:$G$160,"33")</f>
        <v>0</v>
      </c>
      <c r="AZ249" s="71">
        <f>COUNTIF($A$163:$G$163,"33")</f>
        <v>0</v>
      </c>
      <c r="BA249" s="71">
        <f>COUNTIF($A$166:$G$166,"33")</f>
        <v>0</v>
      </c>
      <c r="BB249" s="173">
        <f>SUM(A249:BA249)</f>
        <v>0</v>
      </c>
      <c r="BC249" s="175">
        <f>BB249/360</f>
        <v>0</v>
      </c>
    </row>
    <row r="250" spans="1:55" ht="38.25" x14ac:dyDescent="0.2">
      <c r="A250" s="71" t="s">
        <v>9</v>
      </c>
      <c r="B250" s="71"/>
      <c r="C250" s="71"/>
      <c r="D250" s="71"/>
      <c r="E250" s="71"/>
      <c r="F250" s="71"/>
      <c r="G250" s="71"/>
      <c r="H250" s="71"/>
      <c r="I250" s="71"/>
      <c r="J250" s="71"/>
      <c r="K250" s="71"/>
      <c r="L250" s="71"/>
      <c r="M250" s="71"/>
      <c r="N250" s="71"/>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174" t="s">
        <v>61</v>
      </c>
      <c r="BC250" s="174">
        <v>34</v>
      </c>
    </row>
    <row r="251" spans="1:55" x14ac:dyDescent="0.2">
      <c r="A251" s="71">
        <f>COUNTIF(A10:G10,"34")</f>
        <v>0</v>
      </c>
      <c r="B251" s="71">
        <f>COUNTIF(A13:G13,"34")</f>
        <v>0</v>
      </c>
      <c r="C251" s="71">
        <f>COUNTIF(A16:G16,"34")</f>
        <v>0</v>
      </c>
      <c r="D251" s="71">
        <f>COUNTIF(A19:G19,"34")</f>
        <v>0</v>
      </c>
      <c r="E251" s="71">
        <f>COUNTIF(A22:G22,"34")</f>
        <v>0</v>
      </c>
      <c r="F251" s="71">
        <f>COUNTIF(A25:G25,"34")</f>
        <v>0</v>
      </c>
      <c r="G251" s="71">
        <f>COUNTIF(A28:G28,"34")</f>
        <v>0</v>
      </c>
      <c r="H251" s="71">
        <f>COUNTIF(A31:G31,"34")</f>
        <v>0</v>
      </c>
      <c r="I251" s="71">
        <f>COUNTIF(A34:G34,"34")</f>
        <v>0</v>
      </c>
      <c r="J251" s="71">
        <f>COUNTIF(A37:G37,"34")</f>
        <v>0</v>
      </c>
      <c r="K251" s="71">
        <f>COUNTIF(A40:G40,"34")</f>
        <v>0</v>
      </c>
      <c r="L251" s="71">
        <f>COUNTIF(A43:G43,"34")</f>
        <v>0</v>
      </c>
      <c r="M251" s="71">
        <f>COUNTIF(A46:G46,"34")</f>
        <v>0</v>
      </c>
      <c r="N251" s="71">
        <f>COUNTIF(A49:G49,"34")</f>
        <v>0</v>
      </c>
      <c r="O251" s="71">
        <f>COUNTIF($A$52:$G$52,"34")</f>
        <v>0</v>
      </c>
      <c r="P251" s="71">
        <f>COUNTIF($A$55:$G$55,"34")</f>
        <v>0</v>
      </c>
      <c r="Q251" s="71">
        <f>COUNTIF($A$58:$G$58,"34")</f>
        <v>0</v>
      </c>
      <c r="R251" s="71">
        <f>COUNTIF($A$61:$G$61,"34")</f>
        <v>0</v>
      </c>
      <c r="S251" s="71">
        <f>COUNTIF($A$64:$G$64,"34")</f>
        <v>0</v>
      </c>
      <c r="T251" s="71">
        <f>COUNTIF($A$67:$G$67,"34")</f>
        <v>0</v>
      </c>
      <c r="U251" s="71">
        <f>COUNTIF($A$70:$G$70,"34")</f>
        <v>0</v>
      </c>
      <c r="V251" s="71">
        <f>COUNTIF($A$73:$G$73,"34")</f>
        <v>0</v>
      </c>
      <c r="W251" s="71">
        <f>COUNTIF($A$76:$G$76,"34")</f>
        <v>0</v>
      </c>
      <c r="X251" s="71">
        <f>COUNTIF($A$79:$G$79,"34")</f>
        <v>0</v>
      </c>
      <c r="Y251" s="71">
        <f>COUNTIF($A$82:$G$82,"34")</f>
        <v>0</v>
      </c>
      <c r="Z251" s="71">
        <f>COUNTIF($A$85:$G$85,"34")</f>
        <v>0</v>
      </c>
      <c r="AA251" s="71">
        <f>COUNTIF($A$88:$G$88,"34")</f>
        <v>0</v>
      </c>
      <c r="AB251" s="71">
        <f>COUNTIF($A$91:$G$91,"34")</f>
        <v>0</v>
      </c>
      <c r="AC251" s="71">
        <f>COUNTIF($A$94:$G$94,"34")</f>
        <v>0</v>
      </c>
      <c r="AD251" s="71">
        <f>COUNTIF($A$97:$G$97,"34")</f>
        <v>0</v>
      </c>
      <c r="AE251" s="71">
        <f>COUNTIF($A$100:$G$100,"34")</f>
        <v>0</v>
      </c>
      <c r="AF251" s="71">
        <f>COUNTIF($A$103:$G$103,"34")</f>
        <v>0</v>
      </c>
      <c r="AG251" s="71">
        <f>COUNTIF($A$106:$G$106,"34")</f>
        <v>0</v>
      </c>
      <c r="AH251" s="71">
        <f>COUNTIF($A$109:$G$109,"34")</f>
        <v>0</v>
      </c>
      <c r="AI251" s="71">
        <f>COUNTIF($A$112:$G$112,"34")</f>
        <v>0</v>
      </c>
      <c r="AJ251" s="71">
        <f>COUNTIF($A$115:$G$115,"34")</f>
        <v>0</v>
      </c>
      <c r="AK251" s="71">
        <f>COUNTIF($A$118:$G$118,"34")</f>
        <v>0</v>
      </c>
      <c r="AL251" s="71">
        <f>COUNTIF($A$121:$G$121,"34")</f>
        <v>0</v>
      </c>
      <c r="AM251" s="71">
        <f>COUNTIF($A$124:$G$124,"34")</f>
        <v>0</v>
      </c>
      <c r="AN251" s="71">
        <f>COUNTIF($A$127:$G$127,"34")</f>
        <v>0</v>
      </c>
      <c r="AO251" s="71">
        <f>COUNTIF($A$130:$G$130,"34")</f>
        <v>0</v>
      </c>
      <c r="AP251" s="71">
        <f>COUNTIF($A$133:$G$133,"34")</f>
        <v>0</v>
      </c>
      <c r="AQ251" s="71">
        <f>COUNTIF($A$136:$G$136,"34")</f>
        <v>0</v>
      </c>
      <c r="AR251" s="71">
        <f>COUNTIF($A$139:$G$139,"34")</f>
        <v>0</v>
      </c>
      <c r="AS251" s="71">
        <f>COUNTIF($A$142:$G$142,"34")</f>
        <v>0</v>
      </c>
      <c r="AT251" s="71">
        <f>COUNTIF($A$145:$G$145,"34")</f>
        <v>0</v>
      </c>
      <c r="AU251" s="71">
        <f>COUNTIF($A$148:$G$148,"34")</f>
        <v>0</v>
      </c>
      <c r="AV251" s="71">
        <f>COUNTIF($A$151:$G$151,"34")</f>
        <v>0</v>
      </c>
      <c r="AW251" s="71">
        <f>COUNTIF($A$154:$G$154,"34")</f>
        <v>0</v>
      </c>
      <c r="AX251" s="71">
        <f>COUNTIF($A$157:$G$157,"34")</f>
        <v>0</v>
      </c>
      <c r="AY251" s="71">
        <f>COUNTIF($A$160:$G$160,"34")</f>
        <v>0</v>
      </c>
      <c r="AZ251" s="71">
        <f>COUNTIF($A$163:$G$163,"34")</f>
        <v>0</v>
      </c>
      <c r="BA251" s="71">
        <f>COUNTIF($A$166:$G$166,"34")</f>
        <v>0</v>
      </c>
      <c r="BB251" s="173">
        <f>SUM(A251:BA251)</f>
        <v>0</v>
      </c>
      <c r="BC251" s="175">
        <f>BB251/360</f>
        <v>0</v>
      </c>
    </row>
    <row r="252" spans="1:55" ht="38.25" x14ac:dyDescent="0.2">
      <c r="A252" s="177" t="s">
        <v>10</v>
      </c>
      <c r="B252" s="71"/>
      <c r="C252" s="71"/>
      <c r="D252" s="71"/>
      <c r="E252" s="71"/>
      <c r="F252" s="71"/>
      <c r="G252" s="71"/>
      <c r="H252" s="71"/>
      <c r="I252" s="71"/>
      <c r="J252" s="71"/>
      <c r="K252" s="71"/>
      <c r="L252" s="71"/>
      <c r="M252" s="71"/>
      <c r="N252" s="71"/>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174" t="s">
        <v>62</v>
      </c>
      <c r="BC252" s="174">
        <v>35</v>
      </c>
    </row>
    <row r="253" spans="1:55" x14ac:dyDescent="0.2">
      <c r="A253" s="71">
        <f>COUNTIF(A10:G10,"35")</f>
        <v>0</v>
      </c>
      <c r="B253" s="71">
        <f>COUNTIF(A13:G13,"35")</f>
        <v>0</v>
      </c>
      <c r="C253" s="71">
        <f>COUNTIF(A16:G16,"35")</f>
        <v>0</v>
      </c>
      <c r="D253" s="71">
        <f>COUNTIF(A19:G19,"35")</f>
        <v>0</v>
      </c>
      <c r="E253" s="71">
        <f>COUNTIF(A22:G22,"35")</f>
        <v>0</v>
      </c>
      <c r="F253" s="71">
        <f>COUNTIF(A25:G25,"35")</f>
        <v>0</v>
      </c>
      <c r="G253" s="71">
        <f>COUNTIF(A28:G28,"35")</f>
        <v>0</v>
      </c>
      <c r="H253" s="71">
        <f>COUNTIF(A31:G31,"35")</f>
        <v>0</v>
      </c>
      <c r="I253" s="71">
        <f>COUNTIF(A34:G34,"35")</f>
        <v>0</v>
      </c>
      <c r="J253" s="71">
        <f>COUNTIF(A37:G37,"35")</f>
        <v>0</v>
      </c>
      <c r="K253" s="71">
        <f>COUNTIF(A40:G40,"35")</f>
        <v>0</v>
      </c>
      <c r="L253" s="71">
        <f>COUNTIF(A43:G43,"35")</f>
        <v>0</v>
      </c>
      <c r="M253" s="71">
        <f>COUNTIF(A46:G46,"35")</f>
        <v>0</v>
      </c>
      <c r="N253" s="71">
        <f>COUNTIF(A49:G49,"35")</f>
        <v>0</v>
      </c>
      <c r="O253" s="71">
        <f>COUNTIF($A$52:$G$52,"35")</f>
        <v>0</v>
      </c>
      <c r="P253" s="71">
        <f>COUNTIF($A$55:$G$55,"35")</f>
        <v>0</v>
      </c>
      <c r="Q253" s="71">
        <f>COUNTIF($A$58:$G$58,"35")</f>
        <v>0</v>
      </c>
      <c r="R253" s="71">
        <f>COUNTIF($A$61:$G$61,"35")</f>
        <v>0</v>
      </c>
      <c r="S253" s="71">
        <f>COUNTIF($A$64:$G$64,"35")</f>
        <v>0</v>
      </c>
      <c r="T253" s="71">
        <f>COUNTIF($A$67:$G$67,"35")</f>
        <v>0</v>
      </c>
      <c r="U253" s="71">
        <f>COUNTIF($A$70:$G$70,"35")</f>
        <v>0</v>
      </c>
      <c r="V253" s="71">
        <f>COUNTIF($A$73:$G$73,"35")</f>
        <v>0</v>
      </c>
      <c r="W253" s="71">
        <f>COUNTIF($A$76:$G$76,"35")</f>
        <v>0</v>
      </c>
      <c r="X253" s="71">
        <f>COUNTIF($A$79:$G$79,"35")</f>
        <v>0</v>
      </c>
      <c r="Y253" s="71">
        <f>COUNTIF($A$82:$G$82,"35")</f>
        <v>0</v>
      </c>
      <c r="Z253" s="71">
        <f>COUNTIF($A$85:$G$85,"35")</f>
        <v>0</v>
      </c>
      <c r="AA253" s="71">
        <f>COUNTIF($A$88:$G$88,"35")</f>
        <v>0</v>
      </c>
      <c r="AB253" s="71">
        <f>COUNTIF($A$91:$G$91,"35")</f>
        <v>0</v>
      </c>
      <c r="AC253" s="71">
        <f>COUNTIF($A$94:$G$94,"35")</f>
        <v>0</v>
      </c>
      <c r="AD253" s="71">
        <f>COUNTIF($A$97:$G$97,"35")</f>
        <v>0</v>
      </c>
      <c r="AE253" s="71">
        <f>COUNTIF($A$100:$G$100,"35")</f>
        <v>0</v>
      </c>
      <c r="AF253" s="71">
        <f>COUNTIF($A$103:$G$103,"35")</f>
        <v>0</v>
      </c>
      <c r="AG253" s="71">
        <f>COUNTIF($A$106:$G$106,"35")</f>
        <v>0</v>
      </c>
      <c r="AH253" s="71">
        <f>COUNTIF($A$109:$G$109,"35")</f>
        <v>0</v>
      </c>
      <c r="AI253" s="71">
        <f>COUNTIF($A$112:$G$112,"35")</f>
        <v>0</v>
      </c>
      <c r="AJ253" s="71">
        <f>COUNTIF($A$115:$G$115,"35")</f>
        <v>0</v>
      </c>
      <c r="AK253" s="71">
        <f>COUNTIF($A$118:$G$118,"35")</f>
        <v>0</v>
      </c>
      <c r="AL253" s="71">
        <f>COUNTIF($A$121:$G$121,"35")</f>
        <v>0</v>
      </c>
      <c r="AM253" s="71">
        <f>COUNTIF($A$124:$G$124,"35")</f>
        <v>0</v>
      </c>
      <c r="AN253" s="71">
        <f>COUNTIF($A$127:$G$127,"35")</f>
        <v>0</v>
      </c>
      <c r="AO253" s="71">
        <f>COUNTIF($A$130:$G$130,"35")</f>
        <v>0</v>
      </c>
      <c r="AP253" s="71">
        <f>COUNTIF($A$133:$G$133,"35")</f>
        <v>0</v>
      </c>
      <c r="AQ253" s="71">
        <f>COUNTIF($A$136:$G$136,"35")</f>
        <v>0</v>
      </c>
      <c r="AR253" s="71">
        <f>COUNTIF($A$139:$G$139,"35")</f>
        <v>0</v>
      </c>
      <c r="AS253" s="71">
        <f>COUNTIF($A$142:$G$142,"35")</f>
        <v>0</v>
      </c>
      <c r="AT253" s="71">
        <f>COUNTIF($A$145:$G$145,"35")</f>
        <v>0</v>
      </c>
      <c r="AU253" s="71">
        <f>COUNTIF($A$148:$G$148,"35")</f>
        <v>0</v>
      </c>
      <c r="AV253" s="71">
        <f>COUNTIF($A$151:$G$151,"35")</f>
        <v>0</v>
      </c>
      <c r="AW253" s="71">
        <f>COUNTIF($A$154:$G$154,"35")</f>
        <v>0</v>
      </c>
      <c r="AX253" s="71">
        <f>COUNTIF($A$157:$G$157,"35")</f>
        <v>0</v>
      </c>
      <c r="AY253" s="71">
        <f>COUNTIF($A$160:$G$160,"35")</f>
        <v>0</v>
      </c>
      <c r="AZ253" s="71">
        <f>COUNTIF($A$163:$G$163,"35")</f>
        <v>0</v>
      </c>
      <c r="BA253" s="71">
        <f>COUNTIF($A$166:$G$166,"35")</f>
        <v>0</v>
      </c>
      <c r="BB253" s="173">
        <f>SUM(A253:BA253)</f>
        <v>0</v>
      </c>
      <c r="BC253" s="175">
        <f>BB253/360</f>
        <v>0</v>
      </c>
    </row>
    <row r="254" spans="1:55" ht="38.25" x14ac:dyDescent="0.2">
      <c r="A254" s="71" t="s">
        <v>11</v>
      </c>
      <c r="B254" s="71"/>
      <c r="C254" s="71"/>
      <c r="D254" s="71"/>
      <c r="E254" s="71"/>
      <c r="F254" s="71"/>
      <c r="G254" s="71"/>
      <c r="H254" s="71"/>
      <c r="I254" s="71"/>
      <c r="J254" s="71"/>
      <c r="K254" s="71"/>
      <c r="L254" s="71"/>
      <c r="M254" s="71"/>
      <c r="N254" s="71"/>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174" t="s">
        <v>63</v>
      </c>
      <c r="BC254" s="174">
        <v>36</v>
      </c>
    </row>
    <row r="255" spans="1:55" x14ac:dyDescent="0.2">
      <c r="A255" s="71">
        <f>COUNTIF(A10:G10,"36")</f>
        <v>0</v>
      </c>
      <c r="B255" s="71">
        <f>COUNTIF(A13:G13,"36")</f>
        <v>0</v>
      </c>
      <c r="C255" s="71">
        <f>COUNTIF(A16:G16,"36")</f>
        <v>0</v>
      </c>
      <c r="D255" s="71">
        <f>COUNTIF(A19:G19,"36")</f>
        <v>0</v>
      </c>
      <c r="E255" s="71">
        <f>COUNTIF(A22:G22,"36")</f>
        <v>0</v>
      </c>
      <c r="F255" s="71">
        <f>COUNTIF(A25:G25,"36")</f>
        <v>0</v>
      </c>
      <c r="G255" s="71">
        <f>COUNTIF(A28:G28,"36")</f>
        <v>0</v>
      </c>
      <c r="H255" s="71">
        <f>COUNTIF(A31:G31,"36")</f>
        <v>0</v>
      </c>
      <c r="I255" s="71">
        <f>COUNTIF(A34:G34,"36")</f>
        <v>0</v>
      </c>
      <c r="J255" s="71">
        <f>COUNTIF(A37:G37,"36")</f>
        <v>0</v>
      </c>
      <c r="K255" s="71">
        <f>COUNTIF(A40:G40,"36")</f>
        <v>0</v>
      </c>
      <c r="L255" s="71">
        <f>COUNTIF(A43:G43,"36")</f>
        <v>0</v>
      </c>
      <c r="M255" s="71">
        <f>COUNTIF(A46:G46,"36")</f>
        <v>0</v>
      </c>
      <c r="N255" s="71">
        <f>COUNTIF(A49:G49,"36")</f>
        <v>0</v>
      </c>
      <c r="O255" s="71">
        <f>COUNTIF($A$52:$G$52,"36")</f>
        <v>0</v>
      </c>
      <c r="P255" s="71">
        <f>COUNTIF($A$55:$G$55,"36")</f>
        <v>0</v>
      </c>
      <c r="Q255" s="71">
        <f>COUNTIF($A$58:$G$58,"36")</f>
        <v>0</v>
      </c>
      <c r="R255" s="71">
        <f>COUNTIF($A$61:$G$61,"36")</f>
        <v>0</v>
      </c>
      <c r="S255" s="71">
        <f>COUNTIF($A$64:$G$64,"36")</f>
        <v>0</v>
      </c>
      <c r="T255" s="71">
        <f>COUNTIF($A$67:$G$67,"36")</f>
        <v>0</v>
      </c>
      <c r="U255" s="71">
        <f>COUNTIF($A$70:$G$70,"36")</f>
        <v>0</v>
      </c>
      <c r="V255" s="71">
        <f>COUNTIF($A$73:$G$73,"36")</f>
        <v>0</v>
      </c>
      <c r="W255" s="71">
        <f>COUNTIF($A$76:$G$76,"36")</f>
        <v>0</v>
      </c>
      <c r="X255" s="71">
        <f>COUNTIF($A$79:$G$79,"36")</f>
        <v>0</v>
      </c>
      <c r="Y255" s="71">
        <f>COUNTIF($A$82:$G$82,"36")</f>
        <v>0</v>
      </c>
      <c r="Z255" s="71">
        <f>COUNTIF($A$85:$G$85,"36")</f>
        <v>0</v>
      </c>
      <c r="AA255" s="71">
        <f>COUNTIF($A$88:$G$88,"36")</f>
        <v>0</v>
      </c>
      <c r="AB255" s="71">
        <f>COUNTIF($A$91:$G$91,"36")</f>
        <v>0</v>
      </c>
      <c r="AC255" s="71">
        <f>COUNTIF($A$94:$G$94,"36")</f>
        <v>0</v>
      </c>
      <c r="AD255" s="71">
        <f>COUNTIF($A$97:$G$97,"36")</f>
        <v>0</v>
      </c>
      <c r="AE255" s="71">
        <f>COUNTIF($A$100:$G$100,"36")</f>
        <v>0</v>
      </c>
      <c r="AF255" s="71">
        <f>COUNTIF($A$103:$G$103,"36")</f>
        <v>0</v>
      </c>
      <c r="AG255" s="71">
        <f>COUNTIF($A$106:$G$106,"36")</f>
        <v>0</v>
      </c>
      <c r="AH255" s="71">
        <f>COUNTIF($A$109:$G$109,"36")</f>
        <v>0</v>
      </c>
      <c r="AI255" s="71">
        <f>COUNTIF($A$112:$G$112,"36")</f>
        <v>0</v>
      </c>
      <c r="AJ255" s="71">
        <f>COUNTIF($A$115:$G$115,"36")</f>
        <v>0</v>
      </c>
      <c r="AK255" s="71">
        <f>COUNTIF($A$118:$G$118,"36")</f>
        <v>0</v>
      </c>
      <c r="AL255" s="71">
        <f>COUNTIF($A$121:$G$121,"36")</f>
        <v>0</v>
      </c>
      <c r="AM255" s="71">
        <f>COUNTIF($A$124:$G$124,"36")</f>
        <v>0</v>
      </c>
      <c r="AN255" s="71">
        <f>COUNTIF($A$127:$G$127,"36")</f>
        <v>0</v>
      </c>
      <c r="AO255" s="71">
        <f>COUNTIF($A$130:$G$130,"36")</f>
        <v>0</v>
      </c>
      <c r="AP255" s="71">
        <f>COUNTIF($A$133:$G$133,"36")</f>
        <v>0</v>
      </c>
      <c r="AQ255" s="71">
        <f>COUNTIF($A$136:$G$136,"36")</f>
        <v>0</v>
      </c>
      <c r="AR255" s="71">
        <f>COUNTIF($A$139:$G$139,"36")</f>
        <v>0</v>
      </c>
      <c r="AS255" s="71">
        <f>COUNTIF($A$142:$G$142,"36")</f>
        <v>0</v>
      </c>
      <c r="AT255" s="71">
        <f>COUNTIF($A$145:$G$145,"36")</f>
        <v>0</v>
      </c>
      <c r="AU255" s="71">
        <f>COUNTIF($A$148:$G$148,"36")</f>
        <v>0</v>
      </c>
      <c r="AV255" s="71">
        <f>COUNTIF($A$151:$G$151,"36")</f>
        <v>0</v>
      </c>
      <c r="AW255" s="71">
        <f>COUNTIF($A$154:$G$154,"36")</f>
        <v>0</v>
      </c>
      <c r="AX255" s="71">
        <f>COUNTIF($A$157:$G$157,"36")</f>
        <v>0</v>
      </c>
      <c r="AY255" s="71">
        <f>COUNTIF($A$160:$G$160,"36")</f>
        <v>0</v>
      </c>
      <c r="AZ255" s="71">
        <f>COUNTIF($A$163:$G$163,"36")</f>
        <v>0</v>
      </c>
      <c r="BA255" s="71">
        <f>COUNTIF($A$166:$G$166,"36")</f>
        <v>0</v>
      </c>
      <c r="BB255" s="173">
        <f>SUM(A255:BA255)</f>
        <v>0</v>
      </c>
      <c r="BC255" s="175">
        <f>BB255/360</f>
        <v>0</v>
      </c>
    </row>
    <row r="256" spans="1:55" ht="38.25" x14ac:dyDescent="0.2">
      <c r="A256" s="71" t="s">
        <v>16</v>
      </c>
      <c r="B256" s="71"/>
      <c r="C256" s="71"/>
      <c r="D256" s="71"/>
      <c r="E256" s="71"/>
      <c r="F256" s="71"/>
      <c r="G256" s="71"/>
      <c r="H256" s="71"/>
      <c r="I256" s="71"/>
      <c r="J256" s="71"/>
      <c r="K256" s="71"/>
      <c r="L256" s="71"/>
      <c r="M256" s="71"/>
      <c r="N256" s="71"/>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174" t="s">
        <v>64</v>
      </c>
      <c r="BC256" s="174">
        <v>37</v>
      </c>
    </row>
    <row r="257" spans="1:55" x14ac:dyDescent="0.2">
      <c r="A257" s="71">
        <f>COUNTIF(A10:G10,"37")</f>
        <v>0</v>
      </c>
      <c r="B257" s="71">
        <f>COUNTIF(A13:G13,"37")</f>
        <v>0</v>
      </c>
      <c r="C257" s="71">
        <f>COUNTIF(A16:G16,"37")</f>
        <v>0</v>
      </c>
      <c r="D257" s="71">
        <f>COUNTIF(A19:G19,"37")</f>
        <v>0</v>
      </c>
      <c r="E257" s="71">
        <f>COUNTIF(A22:G22,"37")</f>
        <v>0</v>
      </c>
      <c r="F257" s="71">
        <f>COUNTIF(A25:G25,"37")</f>
        <v>0</v>
      </c>
      <c r="G257" s="71">
        <f>COUNTIF(A28:G28,"37")</f>
        <v>0</v>
      </c>
      <c r="H257" s="71">
        <f>COUNTIF(A31:G31,"37")</f>
        <v>0</v>
      </c>
      <c r="I257" s="71">
        <f>COUNTIF(A34:G34,"37")</f>
        <v>0</v>
      </c>
      <c r="J257" s="71">
        <f>COUNTIF(A37:G37,"37")</f>
        <v>0</v>
      </c>
      <c r="K257" s="71">
        <f>COUNTIF(A40:G40,"37")</f>
        <v>0</v>
      </c>
      <c r="L257" s="71">
        <f>COUNTIF(A43:G43,"37")</f>
        <v>0</v>
      </c>
      <c r="M257" s="71">
        <f>COUNTIF(A46:G46,"37")</f>
        <v>0</v>
      </c>
      <c r="N257" s="71">
        <f>COUNTIF(A49:G49,"37")</f>
        <v>0</v>
      </c>
      <c r="O257" s="71">
        <f>COUNTIF($A$52:$G$52,"37")</f>
        <v>0</v>
      </c>
      <c r="P257" s="71">
        <f>COUNTIF($A$55:$G$55,"37")</f>
        <v>0</v>
      </c>
      <c r="Q257" s="71">
        <f>COUNTIF($A$58:$G$58,"37")</f>
        <v>0</v>
      </c>
      <c r="R257" s="71">
        <f>COUNTIF($A$61:$G$61,"37")</f>
        <v>0</v>
      </c>
      <c r="S257" s="71">
        <f>COUNTIF($A$64:$G$64,"37")</f>
        <v>0</v>
      </c>
      <c r="T257" s="71">
        <f>COUNTIF($A$67:$G$67,"37")</f>
        <v>0</v>
      </c>
      <c r="U257" s="71">
        <f>COUNTIF($A$70:$G$70,"37")</f>
        <v>0</v>
      </c>
      <c r="V257" s="71">
        <f>COUNTIF($A$73:$G$73,"37")</f>
        <v>0</v>
      </c>
      <c r="W257" s="71">
        <f>COUNTIF($A$76:$G$76,"37")</f>
        <v>0</v>
      </c>
      <c r="X257" s="71">
        <f>COUNTIF($A$79:$G$79,"37")</f>
        <v>0</v>
      </c>
      <c r="Y257" s="71">
        <f>COUNTIF($A$82:$G$82,"37")</f>
        <v>0</v>
      </c>
      <c r="Z257" s="71">
        <f>COUNTIF($A$85:$G$85,"37")</f>
        <v>0</v>
      </c>
      <c r="AA257" s="71">
        <f>COUNTIF($A$88:$G$88,"37")</f>
        <v>0</v>
      </c>
      <c r="AB257" s="71">
        <f>COUNTIF($A$91:$G$91,"37")</f>
        <v>0</v>
      </c>
      <c r="AC257" s="71">
        <f>COUNTIF($A$94:$G$94,"37")</f>
        <v>0</v>
      </c>
      <c r="AD257" s="71">
        <f>COUNTIF($A$97:$G$97,"37")</f>
        <v>0</v>
      </c>
      <c r="AE257" s="71">
        <f>COUNTIF($A$100:$G$100,"37")</f>
        <v>0</v>
      </c>
      <c r="AF257" s="71">
        <f>COUNTIF($A$103:$G$103,"37")</f>
        <v>0</v>
      </c>
      <c r="AG257" s="71">
        <f>COUNTIF($A$106:$G$106,"37")</f>
        <v>0</v>
      </c>
      <c r="AH257" s="71">
        <f>COUNTIF($A$109:$G$109,"37")</f>
        <v>0</v>
      </c>
      <c r="AI257" s="71">
        <f>COUNTIF($A$112:$G$112,"37")</f>
        <v>0</v>
      </c>
      <c r="AJ257" s="71">
        <f>COUNTIF($A$115:$G$115,"37")</f>
        <v>0</v>
      </c>
      <c r="AK257" s="71">
        <f>COUNTIF($A$118:$G$118,"37")</f>
        <v>0</v>
      </c>
      <c r="AL257" s="71">
        <f>COUNTIF($A$121:$G$121,"37")</f>
        <v>0</v>
      </c>
      <c r="AM257" s="71">
        <f>COUNTIF($A$124:$G$124,"37")</f>
        <v>0</v>
      </c>
      <c r="AN257" s="71">
        <f>COUNTIF($A$127:$G$127,"37")</f>
        <v>0</v>
      </c>
      <c r="AO257" s="71">
        <f>COUNTIF($A$130:$G$130,"37")</f>
        <v>0</v>
      </c>
      <c r="AP257" s="71">
        <f>COUNTIF($A$133:$G$133,"37")</f>
        <v>0</v>
      </c>
      <c r="AQ257" s="71">
        <f>COUNTIF($A$136:$G$136,"37")</f>
        <v>0</v>
      </c>
      <c r="AR257" s="71">
        <f>COUNTIF($A$139:$G$139,"37")</f>
        <v>0</v>
      </c>
      <c r="AS257" s="71">
        <f>COUNTIF($A$142:$G$142,"37")</f>
        <v>0</v>
      </c>
      <c r="AT257" s="71">
        <f>COUNTIF($A$145:$G$145,"37")</f>
        <v>0</v>
      </c>
      <c r="AU257" s="71">
        <f>COUNTIF($A$148:$G$148,"37")</f>
        <v>0</v>
      </c>
      <c r="AV257" s="71">
        <f>COUNTIF($A$151:$G$151,"37")</f>
        <v>0</v>
      </c>
      <c r="AW257" s="71">
        <f>COUNTIF($A$154:$G$154,"37")</f>
        <v>0</v>
      </c>
      <c r="AX257" s="71">
        <f>COUNTIF($A$157:$G$157,"37")</f>
        <v>0</v>
      </c>
      <c r="AY257" s="71">
        <f>COUNTIF($A$160:$G$160,"37")</f>
        <v>0</v>
      </c>
      <c r="AZ257" s="71">
        <f>COUNTIF($A$163:$G$163,"37")</f>
        <v>0</v>
      </c>
      <c r="BA257" s="71">
        <f>COUNTIF($A$166:$G$166,"37")</f>
        <v>0</v>
      </c>
      <c r="BB257" s="173">
        <f>SUM(A257:BA257)</f>
        <v>0</v>
      </c>
      <c r="BC257" s="175">
        <f>BB257/360</f>
        <v>0</v>
      </c>
    </row>
    <row r="258" spans="1:55" ht="38.25" x14ac:dyDescent="0.2">
      <c r="A258" s="71" t="s">
        <v>17</v>
      </c>
      <c r="B258" s="71"/>
      <c r="C258" s="71"/>
      <c r="D258" s="71"/>
      <c r="E258" s="71"/>
      <c r="F258" s="71"/>
      <c r="G258" s="71"/>
      <c r="H258" s="71"/>
      <c r="I258" s="71"/>
      <c r="J258" s="71"/>
      <c r="K258" s="71"/>
      <c r="L258" s="71"/>
      <c r="M258" s="71"/>
      <c r="N258" s="71"/>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174" t="s">
        <v>65</v>
      </c>
      <c r="BC258" s="174">
        <v>38</v>
      </c>
    </row>
    <row r="259" spans="1:55" x14ac:dyDescent="0.2">
      <c r="A259" s="71">
        <f>COUNTIF(A10:G10,"38")</f>
        <v>0</v>
      </c>
      <c r="B259" s="71">
        <f>COUNTIF(A13:G13,"38")</f>
        <v>0</v>
      </c>
      <c r="C259" s="71">
        <f>COUNTIF(A16:G16,"38")</f>
        <v>0</v>
      </c>
      <c r="D259" s="71">
        <f>COUNTIF(A19:G19,"38")</f>
        <v>0</v>
      </c>
      <c r="E259" s="71">
        <f>COUNTIF(A22:G22,"38")</f>
        <v>0</v>
      </c>
      <c r="F259" s="71">
        <f>COUNTIF(A25:G25,"38")</f>
        <v>0</v>
      </c>
      <c r="G259" s="71">
        <f>COUNTIF(A28:G28,"38")</f>
        <v>0</v>
      </c>
      <c r="H259" s="71">
        <f>COUNTIF(A31:G31,"38")</f>
        <v>0</v>
      </c>
      <c r="I259" s="71">
        <f>COUNTIF(A34:G34,"38")</f>
        <v>0</v>
      </c>
      <c r="J259" s="71">
        <f>COUNTIF(A37:G37,"38")</f>
        <v>0</v>
      </c>
      <c r="K259" s="71">
        <f>COUNTIF(A40:G40,"38")</f>
        <v>0</v>
      </c>
      <c r="L259" s="71">
        <f>COUNTIF(A43:G43,"38")</f>
        <v>0</v>
      </c>
      <c r="M259" s="71">
        <f>COUNTIF(A46:G46,"38")</f>
        <v>0</v>
      </c>
      <c r="N259" s="71">
        <f>COUNTIF(A49:G49,"38")</f>
        <v>0</v>
      </c>
      <c r="O259" s="71">
        <f>COUNTIF($A$52:$G$52,"38")</f>
        <v>0</v>
      </c>
      <c r="P259" s="71">
        <f>COUNTIF($A$55:$G$55,"38")</f>
        <v>0</v>
      </c>
      <c r="Q259" s="71">
        <f>COUNTIF($A$58:$G$58,"38")</f>
        <v>0</v>
      </c>
      <c r="R259" s="71">
        <f>COUNTIF($A$61:$G$61,"38")</f>
        <v>0</v>
      </c>
      <c r="S259" s="71">
        <f>COUNTIF($A$64:$G$64,"38")</f>
        <v>0</v>
      </c>
      <c r="T259" s="71">
        <f>COUNTIF($A$67:$G$67,"38")</f>
        <v>0</v>
      </c>
      <c r="U259" s="71">
        <f>COUNTIF($A$70:$G$70,"38")</f>
        <v>0</v>
      </c>
      <c r="V259" s="71">
        <f>COUNTIF($A$73:$G$73,"38")</f>
        <v>0</v>
      </c>
      <c r="W259" s="71">
        <f>COUNTIF($A$76:$G$76,"38")</f>
        <v>0</v>
      </c>
      <c r="X259" s="71">
        <f>COUNTIF($A$79:$G$79,"38")</f>
        <v>0</v>
      </c>
      <c r="Y259" s="71">
        <f>COUNTIF($A$82:$G$82,"38")</f>
        <v>0</v>
      </c>
      <c r="Z259" s="71">
        <f>COUNTIF($A$85:$G$85,"38")</f>
        <v>0</v>
      </c>
      <c r="AA259" s="71">
        <f>COUNTIF($A$88:$G$88,"38")</f>
        <v>0</v>
      </c>
      <c r="AB259" s="71">
        <f>COUNTIF($A$91:$G$91,"38")</f>
        <v>0</v>
      </c>
      <c r="AC259" s="71">
        <f>COUNTIF($A$94:$G$94,"38")</f>
        <v>0</v>
      </c>
      <c r="AD259" s="71">
        <f>COUNTIF($A$97:$G$97,"38")</f>
        <v>0</v>
      </c>
      <c r="AE259" s="71">
        <f>COUNTIF($A$100:$G$100,"38")</f>
        <v>0</v>
      </c>
      <c r="AF259" s="71">
        <f>COUNTIF($A$103:$G$103,"38")</f>
        <v>0</v>
      </c>
      <c r="AG259" s="71">
        <f>COUNTIF($A$106:$G$106,"38")</f>
        <v>0</v>
      </c>
      <c r="AH259" s="71">
        <f>COUNTIF($A$109:$G$109,"38")</f>
        <v>0</v>
      </c>
      <c r="AI259" s="71">
        <f>COUNTIF($A$112:$G$112,"38")</f>
        <v>0</v>
      </c>
      <c r="AJ259" s="71">
        <f>COUNTIF($A$115:$G$115,"38")</f>
        <v>0</v>
      </c>
      <c r="AK259" s="71">
        <f>COUNTIF($A$118:$G$118,"38")</f>
        <v>0</v>
      </c>
      <c r="AL259" s="71">
        <f>COUNTIF($A$121:$G$121,"38")</f>
        <v>0</v>
      </c>
      <c r="AM259" s="71">
        <f>COUNTIF($A$124:$G$124,"38")</f>
        <v>0</v>
      </c>
      <c r="AN259" s="71">
        <f>COUNTIF($A$127:$G$127,"38")</f>
        <v>0</v>
      </c>
      <c r="AO259" s="71">
        <f>COUNTIF($A$130:$G$130,"38")</f>
        <v>0</v>
      </c>
      <c r="AP259" s="71">
        <f>COUNTIF($A$133:$G$133,"38")</f>
        <v>0</v>
      </c>
      <c r="AQ259" s="71">
        <f>COUNTIF($A$136:$G$136,"38")</f>
        <v>0</v>
      </c>
      <c r="AR259" s="71">
        <f>COUNTIF($A$139:$G$139,"38")</f>
        <v>0</v>
      </c>
      <c r="AS259" s="71">
        <f>COUNTIF($A$142:$G$142,"38")</f>
        <v>0</v>
      </c>
      <c r="AT259" s="71">
        <f>COUNTIF($A$145:$G$145,"38")</f>
        <v>0</v>
      </c>
      <c r="AU259" s="71">
        <f>COUNTIF($A$148:$G$148,"38")</f>
        <v>0</v>
      </c>
      <c r="AV259" s="71">
        <f>COUNTIF($A$151:$G$151,"38")</f>
        <v>0</v>
      </c>
      <c r="AW259" s="71">
        <f>COUNTIF($A$154:$G$154,"38")</f>
        <v>0</v>
      </c>
      <c r="AX259" s="71">
        <f>COUNTIF($A$157:$G$157,"38")</f>
        <v>0</v>
      </c>
      <c r="AY259" s="71">
        <f>COUNTIF($A$160:$G$160,"38")</f>
        <v>0</v>
      </c>
      <c r="AZ259" s="71">
        <f>COUNTIF($A$163:$G$163,"38")</f>
        <v>0</v>
      </c>
      <c r="BA259" s="71">
        <f>COUNTIF($A$166:$G$166,"38")</f>
        <v>0</v>
      </c>
      <c r="BB259" s="173">
        <f>SUM(A259:BA259)</f>
        <v>0</v>
      </c>
      <c r="BC259" s="175">
        <f>BB259/360</f>
        <v>0</v>
      </c>
    </row>
    <row r="260" spans="1:55" ht="38.25" x14ac:dyDescent="0.2">
      <c r="A260" s="177" t="s">
        <v>18</v>
      </c>
      <c r="B260" s="71"/>
      <c r="C260" s="71"/>
      <c r="D260" s="71"/>
      <c r="E260" s="71"/>
      <c r="F260" s="71"/>
      <c r="G260" s="71"/>
      <c r="H260" s="71"/>
      <c r="I260" s="71"/>
      <c r="J260" s="71"/>
      <c r="K260" s="71"/>
      <c r="L260" s="71"/>
      <c r="M260" s="71"/>
      <c r="N260" s="71"/>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174" t="s">
        <v>66</v>
      </c>
      <c r="BC260" s="174">
        <v>39</v>
      </c>
    </row>
    <row r="261" spans="1:55" x14ac:dyDescent="0.2">
      <c r="A261" s="177">
        <f>COUNTIF(A10:G10,"39")</f>
        <v>0</v>
      </c>
      <c r="B261" s="71">
        <f>COUNTIF(A13:G13,"39")</f>
        <v>0</v>
      </c>
      <c r="C261" s="71">
        <f>COUNTIF(A16:G16,"39")</f>
        <v>0</v>
      </c>
      <c r="D261" s="71">
        <f>COUNTIF(A19:G19,"39")</f>
        <v>0</v>
      </c>
      <c r="E261" s="71">
        <f>COUNTIF(A22:G22,"39")</f>
        <v>0</v>
      </c>
      <c r="F261" s="71">
        <f>COUNTIF(A25:G25,"39")</f>
        <v>0</v>
      </c>
      <c r="G261" s="71">
        <f>COUNTIF(A28:G28,"39")</f>
        <v>0</v>
      </c>
      <c r="H261" s="71">
        <f>COUNTIF(A31:G31,"39")</f>
        <v>0</v>
      </c>
      <c r="I261" s="71">
        <f>COUNTIF(A34:G34,"39")</f>
        <v>0</v>
      </c>
      <c r="J261" s="71">
        <f>COUNTIF(A37:G37,"39")</f>
        <v>0</v>
      </c>
      <c r="K261" s="71">
        <f>COUNTIF(A40:G40,"39")</f>
        <v>0</v>
      </c>
      <c r="L261" s="71">
        <f>COUNTIF(A43:G43,"39")</f>
        <v>0</v>
      </c>
      <c r="M261" s="71">
        <f>COUNTIF(A46:G46,"39")</f>
        <v>0</v>
      </c>
      <c r="N261" s="71">
        <f>COUNTIF(A49:G49,"39")</f>
        <v>0</v>
      </c>
      <c r="O261" s="71">
        <f>COUNTIF($A$52:$G$52,"39")</f>
        <v>0</v>
      </c>
      <c r="P261" s="71">
        <f>COUNTIF($A$55:$G$55,"39")</f>
        <v>0</v>
      </c>
      <c r="Q261" s="71">
        <f>COUNTIF($A$58:$G$58,"39")</f>
        <v>0</v>
      </c>
      <c r="R261" s="71">
        <f>COUNTIF($A$61:$G$61,"39")</f>
        <v>0</v>
      </c>
      <c r="S261" s="71">
        <f>COUNTIF($A$64:$G$64,"39")</f>
        <v>0</v>
      </c>
      <c r="T261" s="71">
        <f>COUNTIF($A$67:$G$67,"39")</f>
        <v>0</v>
      </c>
      <c r="U261" s="71">
        <f>COUNTIF($A$70:$G$70,"39")</f>
        <v>0</v>
      </c>
      <c r="V261" s="71">
        <f>COUNTIF($A$73:$G$73,"39")</f>
        <v>0</v>
      </c>
      <c r="W261" s="71">
        <f>COUNTIF($A$76:$G$76,"39")</f>
        <v>0</v>
      </c>
      <c r="X261" s="71">
        <f>COUNTIF($A$79:$G$79,"39")</f>
        <v>0</v>
      </c>
      <c r="Y261" s="71">
        <f>COUNTIF($A$82:$G$82,"39")</f>
        <v>0</v>
      </c>
      <c r="Z261" s="71">
        <f>COUNTIF($A$85:$G$85,"39")</f>
        <v>0</v>
      </c>
      <c r="AA261" s="71">
        <f>COUNTIF($A$88:$G$88,"39")</f>
        <v>0</v>
      </c>
      <c r="AB261" s="71">
        <f>COUNTIF($A$91:$G$91,"39")</f>
        <v>0</v>
      </c>
      <c r="AC261" s="71">
        <f>COUNTIF($A$94:$G$94,"39")</f>
        <v>0</v>
      </c>
      <c r="AD261" s="71">
        <f>COUNTIF($A$97:$G$97,"39")</f>
        <v>0</v>
      </c>
      <c r="AE261" s="71">
        <f>COUNTIF($A$100:$G$100,"39")</f>
        <v>0</v>
      </c>
      <c r="AF261" s="71">
        <f>COUNTIF($A$103:$G$103,"39")</f>
        <v>0</v>
      </c>
      <c r="AG261" s="71">
        <f>COUNTIF($A$106:$G$106,"39")</f>
        <v>0</v>
      </c>
      <c r="AH261" s="71">
        <f>COUNTIF($A$109:$G$109,"39")</f>
        <v>0</v>
      </c>
      <c r="AI261" s="71">
        <f>COUNTIF($A$112:$G$112,"39")</f>
        <v>0</v>
      </c>
      <c r="AJ261" s="71">
        <f>COUNTIF($A$115:$G$115,"39")</f>
        <v>0</v>
      </c>
      <c r="AK261" s="71">
        <f>COUNTIF($A$118:$G$118,"39")</f>
        <v>0</v>
      </c>
      <c r="AL261" s="71">
        <f>COUNTIF($A$121:$G$121,"39")</f>
        <v>0</v>
      </c>
      <c r="AM261" s="71">
        <f>COUNTIF($A$124:$G$124,"39")</f>
        <v>0</v>
      </c>
      <c r="AN261" s="71">
        <f>COUNTIF($A$127:$G$127,"39")</f>
        <v>0</v>
      </c>
      <c r="AO261" s="71">
        <f>COUNTIF($A$130:$G$130,"39")</f>
        <v>0</v>
      </c>
      <c r="AP261" s="71">
        <f>COUNTIF($A$133:$G$133,"39")</f>
        <v>0</v>
      </c>
      <c r="AQ261" s="71">
        <f>COUNTIF($A$136:$G$136,"39")</f>
        <v>0</v>
      </c>
      <c r="AR261" s="71">
        <f>COUNTIF($A$139:$G$139,"39")</f>
        <v>0</v>
      </c>
      <c r="AS261" s="71">
        <f>COUNTIF($A$142:$G$142,"39")</f>
        <v>0</v>
      </c>
      <c r="AT261" s="71">
        <f>COUNTIF($A$145:$G$145,"39")</f>
        <v>0</v>
      </c>
      <c r="AU261" s="71">
        <f>COUNTIF($A$148:$G$148,"39")</f>
        <v>0</v>
      </c>
      <c r="AV261" s="71">
        <f>COUNTIF($A$151:$G$151,"39")</f>
        <v>0</v>
      </c>
      <c r="AW261" s="71">
        <f>COUNTIF($A$154:$G$154,"39")</f>
        <v>0</v>
      </c>
      <c r="AX261" s="71">
        <f>COUNTIF($A$157:$G$157,"39")</f>
        <v>0</v>
      </c>
      <c r="AY261" s="71">
        <f>COUNTIF($A$160:$G$160,"39")</f>
        <v>0</v>
      </c>
      <c r="AZ261" s="71">
        <f>COUNTIF($A$163:$G$163,"39")</f>
        <v>0</v>
      </c>
      <c r="BA261" s="71">
        <f>COUNTIF($A$166:$G$166,"39")</f>
        <v>0</v>
      </c>
      <c r="BB261" s="173">
        <f>SUM(A261:BA261)</f>
        <v>0</v>
      </c>
      <c r="BC261" s="175">
        <f>BB261/360</f>
        <v>0</v>
      </c>
    </row>
    <row r="262" spans="1:55" ht="38.25" x14ac:dyDescent="0.2">
      <c r="A262" s="71" t="s">
        <v>19</v>
      </c>
      <c r="B262" s="71"/>
      <c r="C262" s="71"/>
      <c r="D262" s="71"/>
      <c r="E262" s="71"/>
      <c r="F262" s="71"/>
      <c r="G262" s="71"/>
      <c r="H262" s="71"/>
      <c r="I262" s="71"/>
      <c r="J262" s="71"/>
      <c r="K262" s="71"/>
      <c r="L262" s="71"/>
      <c r="M262" s="71"/>
      <c r="N262" s="71"/>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174" t="s">
        <v>12</v>
      </c>
      <c r="BC262" s="174">
        <v>40</v>
      </c>
    </row>
    <row r="263" spans="1:55" x14ac:dyDescent="0.2">
      <c r="A263" s="177">
        <f>COUNTIF(A10:G10,"40")</f>
        <v>0</v>
      </c>
      <c r="B263" s="71">
        <f>COUNTIF(A13:G13,"40")</f>
        <v>0</v>
      </c>
      <c r="C263" s="71">
        <f>COUNTIF(A16:G16,"40")</f>
        <v>0</v>
      </c>
      <c r="D263" s="71">
        <f>COUNTIF(A19:G19,"40")</f>
        <v>0</v>
      </c>
      <c r="E263" s="71">
        <f>COUNTIF(A22:G22,"40")</f>
        <v>0</v>
      </c>
      <c r="F263" s="71">
        <f>COUNTIF(A25:G25,"40")</f>
        <v>0</v>
      </c>
      <c r="G263" s="71">
        <f>COUNTIF(A28:G28,"40")</f>
        <v>0</v>
      </c>
      <c r="H263" s="71">
        <f>COUNTIF(A31:G31,"40")</f>
        <v>0</v>
      </c>
      <c r="I263" s="71">
        <f>COUNTIF(A34:G34,"40")</f>
        <v>0</v>
      </c>
      <c r="J263" s="71">
        <f>COUNTIF(A37:G37,"40")</f>
        <v>0</v>
      </c>
      <c r="K263" s="71">
        <f>COUNTIF(A40:G40,"40")</f>
        <v>0</v>
      </c>
      <c r="L263" s="71">
        <f>COUNTIF(A43:G43,"40")</f>
        <v>0</v>
      </c>
      <c r="M263" s="71">
        <f>COUNTIF(A46:G46,"40")</f>
        <v>0</v>
      </c>
      <c r="N263" s="71">
        <f>COUNTIF(A49:G49,"40")</f>
        <v>0</v>
      </c>
      <c r="O263" s="71">
        <f>COUNTIF($A$52:$G$52,"40")</f>
        <v>0</v>
      </c>
      <c r="P263" s="71">
        <f>COUNTIF($A$55:$G$55,"40")</f>
        <v>0</v>
      </c>
      <c r="Q263" s="71">
        <f>COUNTIF($A$58:$G$58,"40")</f>
        <v>0</v>
      </c>
      <c r="R263" s="71">
        <f>COUNTIF($A$61:$G$61,"40")</f>
        <v>0</v>
      </c>
      <c r="S263" s="71">
        <f>COUNTIF($A$64:$G$64,"40")</f>
        <v>0</v>
      </c>
      <c r="T263" s="71">
        <f>COUNTIF($A$67:$G$67,"40")</f>
        <v>0</v>
      </c>
      <c r="U263" s="71">
        <f>COUNTIF($A$70:$G$70,"40")</f>
        <v>0</v>
      </c>
      <c r="V263" s="71">
        <f>COUNTIF($A$73:$G$73,"40")</f>
        <v>0</v>
      </c>
      <c r="W263" s="71">
        <f>COUNTIF($A$76:$G$76,"40")</f>
        <v>0</v>
      </c>
      <c r="X263" s="71">
        <f>COUNTIF($A$79:$G$79,"40")</f>
        <v>0</v>
      </c>
      <c r="Y263" s="71">
        <f>COUNTIF($A$82:$G$82,"40")</f>
        <v>0</v>
      </c>
      <c r="Z263" s="71">
        <f>COUNTIF($A$85:$G$85,"40")</f>
        <v>0</v>
      </c>
      <c r="AA263" s="71">
        <f>COUNTIF($A$88:$G$88,"40")</f>
        <v>0</v>
      </c>
      <c r="AB263" s="71">
        <f>COUNTIF($A$91:$G$91,"40")</f>
        <v>0</v>
      </c>
      <c r="AC263" s="71">
        <f>COUNTIF($A$94:$G$94,"40")</f>
        <v>0</v>
      </c>
      <c r="AD263" s="71">
        <f>COUNTIF($A$97:$G$97,"40")</f>
        <v>0</v>
      </c>
      <c r="AE263" s="71">
        <f>COUNTIF($A$100:$G$100,"40")</f>
        <v>0</v>
      </c>
      <c r="AF263" s="71">
        <f>COUNTIF($A$103:$G$103,"40")</f>
        <v>0</v>
      </c>
      <c r="AG263" s="71">
        <f>COUNTIF($A$106:$G$106,"40")</f>
        <v>0</v>
      </c>
      <c r="AH263" s="71">
        <f>COUNTIF($A$109:$G$109,"40")</f>
        <v>0</v>
      </c>
      <c r="AI263" s="71">
        <f>COUNTIF($A$112:$G$112,"40")</f>
        <v>0</v>
      </c>
      <c r="AJ263" s="71">
        <f>COUNTIF($A$115:$G$115,"40")</f>
        <v>0</v>
      </c>
      <c r="AK263" s="71">
        <f>COUNTIF($A$118:$G$118,"40")</f>
        <v>0</v>
      </c>
      <c r="AL263" s="71">
        <f>COUNTIF($A$121:$G$121,"40")</f>
        <v>0</v>
      </c>
      <c r="AM263" s="71">
        <f>COUNTIF($A$124:$G$124,"40")</f>
        <v>0</v>
      </c>
      <c r="AN263" s="71">
        <f>COUNTIF($A$127:$G$127,"40")</f>
        <v>0</v>
      </c>
      <c r="AO263" s="71">
        <f>COUNTIF($A$130:$G$130,"40")</f>
        <v>0</v>
      </c>
      <c r="AP263" s="71">
        <f>COUNTIF($A$133:$G$133,"40")</f>
        <v>0</v>
      </c>
      <c r="AQ263" s="71">
        <f>COUNTIF($A$136:$G$136,"40")</f>
        <v>0</v>
      </c>
      <c r="AR263" s="71">
        <f>COUNTIF($A$139:$G$139,"40")</f>
        <v>0</v>
      </c>
      <c r="AS263" s="71">
        <f>COUNTIF($A$142:$G$142,"40")</f>
        <v>0</v>
      </c>
      <c r="AT263" s="71">
        <f>COUNTIF($A$145:$G$145,"40")</f>
        <v>0</v>
      </c>
      <c r="AU263" s="71">
        <f>COUNTIF($A$148:$G$148,"40")</f>
        <v>0</v>
      </c>
      <c r="AV263" s="71">
        <f>COUNTIF($A$151:$G$151,"40")</f>
        <v>0</v>
      </c>
      <c r="AW263" s="71">
        <f>COUNTIF($A$154:$G$154,"40")</f>
        <v>0</v>
      </c>
      <c r="AX263" s="71">
        <f>COUNTIF($A$157:$G$157,"40")</f>
        <v>0</v>
      </c>
      <c r="AY263" s="71">
        <f>COUNTIF($A$160:$G$160,"40")</f>
        <v>0</v>
      </c>
      <c r="AZ263" s="71">
        <f>COUNTIF($A$163:$G$163,"40")</f>
        <v>0</v>
      </c>
      <c r="BA263" s="71">
        <f>COUNTIF($A$166:$G$166,"40")</f>
        <v>0</v>
      </c>
      <c r="BB263" s="173">
        <f>SUM(A263:BA263)</f>
        <v>0</v>
      </c>
      <c r="BC263" s="175">
        <f>BB263/360</f>
        <v>0</v>
      </c>
    </row>
    <row r="264" spans="1:55" ht="38.25" x14ac:dyDescent="0.2">
      <c r="A264" s="177" t="s">
        <v>70</v>
      </c>
      <c r="B264" s="71"/>
      <c r="C264" s="71"/>
      <c r="D264" s="71"/>
      <c r="E264" s="71"/>
      <c r="F264" s="71"/>
      <c r="G264" s="71"/>
      <c r="H264" s="71"/>
      <c r="I264" s="71"/>
      <c r="J264" s="71"/>
      <c r="K264" s="71"/>
      <c r="L264" s="71"/>
      <c r="M264" s="71"/>
      <c r="N264" s="71"/>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174" t="s">
        <v>13</v>
      </c>
      <c r="BC264" s="174">
        <v>41</v>
      </c>
    </row>
    <row r="265" spans="1:55" x14ac:dyDescent="0.2">
      <c r="A265" s="177">
        <f>COUNTIF(A10:G10,"41")</f>
        <v>0</v>
      </c>
      <c r="B265" s="71">
        <f>COUNTIF(A13:G13,"41")</f>
        <v>0</v>
      </c>
      <c r="C265" s="71">
        <f>COUNTIF(A16:G16,"41")</f>
        <v>0</v>
      </c>
      <c r="D265" s="71">
        <f>COUNTIF(A19:G19,"41")</f>
        <v>0</v>
      </c>
      <c r="E265" s="71">
        <f>COUNTIF(A22:G22,"41")</f>
        <v>0</v>
      </c>
      <c r="F265" s="71">
        <f>COUNTIF(A25:G25,"41")</f>
        <v>0</v>
      </c>
      <c r="G265" s="71">
        <f>COUNTIF(A28:G28,"41")</f>
        <v>0</v>
      </c>
      <c r="H265" s="71">
        <f>COUNTIF(A31:G31,"41")</f>
        <v>0</v>
      </c>
      <c r="I265" s="71">
        <f>COUNTIF(A34:G34,"41")</f>
        <v>0</v>
      </c>
      <c r="J265" s="71">
        <f>COUNTIF(A37:G37,"41")</f>
        <v>0</v>
      </c>
      <c r="K265" s="71">
        <f>COUNTIF(A40:G40,"41")</f>
        <v>0</v>
      </c>
      <c r="L265" s="71">
        <f>COUNTIF(A43:G43,"41")</f>
        <v>0</v>
      </c>
      <c r="M265" s="71">
        <f>COUNTIF(A46:G46,"41")</f>
        <v>0</v>
      </c>
      <c r="N265" s="71">
        <f>COUNTIF(A49:G49,"41")</f>
        <v>0</v>
      </c>
      <c r="O265" s="71">
        <f>COUNTIF($A$52:$G$52,"41")</f>
        <v>0</v>
      </c>
      <c r="P265" s="71">
        <f>COUNTIF($A$55:$G$55,"41")</f>
        <v>0</v>
      </c>
      <c r="Q265" s="71">
        <f>COUNTIF($A$58:$G$58,"41")</f>
        <v>0</v>
      </c>
      <c r="R265" s="71">
        <f>COUNTIF($A$61:$G$61,"41")</f>
        <v>0</v>
      </c>
      <c r="S265" s="71">
        <f>COUNTIF($A$64:$G$64,"41")</f>
        <v>0</v>
      </c>
      <c r="T265" s="71">
        <f>COUNTIF($A$67:$G$67,"41")</f>
        <v>0</v>
      </c>
      <c r="U265" s="71">
        <f>COUNTIF($A$70:$G$70,"41")</f>
        <v>0</v>
      </c>
      <c r="V265" s="71">
        <f>COUNTIF($A$73:$G$73,"41")</f>
        <v>0</v>
      </c>
      <c r="W265" s="71">
        <f>COUNTIF($A$76:$G$76,"41")</f>
        <v>0</v>
      </c>
      <c r="X265" s="71">
        <f>COUNTIF($A$79:$G$79,"41")</f>
        <v>0</v>
      </c>
      <c r="Y265" s="71">
        <f>COUNTIF($A$82:$G$82,"41")</f>
        <v>0</v>
      </c>
      <c r="Z265" s="71">
        <f>COUNTIF($A$85:$G$85,"41")</f>
        <v>0</v>
      </c>
      <c r="AA265" s="71">
        <f>COUNTIF($A$88:$G$88,"41")</f>
        <v>0</v>
      </c>
      <c r="AB265" s="71">
        <f>COUNTIF($A$91:$G$91,"41")</f>
        <v>0</v>
      </c>
      <c r="AC265" s="71">
        <f>COUNTIF($A$94:$G$94,"41")</f>
        <v>0</v>
      </c>
      <c r="AD265" s="71">
        <f>COUNTIF($A$97:$G$97,"41")</f>
        <v>0</v>
      </c>
      <c r="AE265" s="71">
        <f>COUNTIF($A$100:$G$100,"41")</f>
        <v>0</v>
      </c>
      <c r="AF265" s="71">
        <f>COUNTIF($A$103:$G$103,"41")</f>
        <v>0</v>
      </c>
      <c r="AG265" s="71">
        <f>COUNTIF($A$106:$G$106,"41")</f>
        <v>0</v>
      </c>
      <c r="AH265" s="71">
        <f>COUNTIF($A$109:$G$109,"41")</f>
        <v>0</v>
      </c>
      <c r="AI265" s="71">
        <f>COUNTIF($A$112:$G$112,"41")</f>
        <v>0</v>
      </c>
      <c r="AJ265" s="71">
        <f>COUNTIF($A$115:$G$115,"41")</f>
        <v>0</v>
      </c>
      <c r="AK265" s="71">
        <f>COUNTIF($A$118:$G$118,"41")</f>
        <v>0</v>
      </c>
      <c r="AL265" s="71">
        <f>COUNTIF($A$121:$G$121,"41")</f>
        <v>0</v>
      </c>
      <c r="AM265" s="71">
        <f>COUNTIF($A$124:$G$124,"41")</f>
        <v>0</v>
      </c>
      <c r="AN265" s="71">
        <f>COUNTIF($A$127:$G$127,"41")</f>
        <v>0</v>
      </c>
      <c r="AO265" s="71">
        <f>COUNTIF($A$130:$G$130,"41")</f>
        <v>0</v>
      </c>
      <c r="AP265" s="71">
        <f>COUNTIF($A$133:$G$133,"41")</f>
        <v>0</v>
      </c>
      <c r="AQ265" s="71">
        <f>COUNTIF($A$136:$G$136,"41")</f>
        <v>0</v>
      </c>
      <c r="AR265" s="71">
        <f>COUNTIF($A$139:$G$139,"41")</f>
        <v>0</v>
      </c>
      <c r="AS265" s="71">
        <f>COUNTIF($A$142:$G$142,"41")</f>
        <v>0</v>
      </c>
      <c r="AT265" s="71">
        <f>COUNTIF($A$145:$G$145,"41")</f>
        <v>0</v>
      </c>
      <c r="AU265" s="71">
        <f>COUNTIF($A$148:$G$148,"41")</f>
        <v>0</v>
      </c>
      <c r="AV265" s="71">
        <f>COUNTIF($A$151:$G$151,"41")</f>
        <v>0</v>
      </c>
      <c r="AW265" s="71">
        <f>COUNTIF($A$154:$G$154,"41")</f>
        <v>0</v>
      </c>
      <c r="AX265" s="71">
        <f>COUNTIF($A$157:$G$157,"41")</f>
        <v>0</v>
      </c>
      <c r="AY265" s="71">
        <f>COUNTIF($A$160:$G$160,"41")</f>
        <v>0</v>
      </c>
      <c r="AZ265" s="71">
        <f>COUNTIF($A$163:$G$163,"41")</f>
        <v>0</v>
      </c>
      <c r="BA265" s="71">
        <f>COUNTIF($A$166:$G$166,"41")</f>
        <v>0</v>
      </c>
      <c r="BB265" s="173">
        <f>SUM(A265:BA265)</f>
        <v>0</v>
      </c>
      <c r="BC265" s="175">
        <f>BB265/360</f>
        <v>0</v>
      </c>
    </row>
    <row r="266" spans="1:55" ht="38.25" x14ac:dyDescent="0.2">
      <c r="A266" s="71" t="s">
        <v>71</v>
      </c>
      <c r="B266" s="71"/>
      <c r="C266" s="71"/>
      <c r="D266" s="71"/>
      <c r="E266" s="71"/>
      <c r="F266" s="71"/>
      <c r="G266" s="71"/>
      <c r="H266" s="71"/>
      <c r="I266" s="71"/>
      <c r="J266" s="71"/>
      <c r="K266" s="71"/>
      <c r="L266" s="71"/>
      <c r="M266" s="71"/>
      <c r="N266" s="71"/>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174" t="s">
        <v>14</v>
      </c>
      <c r="BC266" s="174">
        <v>42</v>
      </c>
    </row>
    <row r="267" spans="1:55" x14ac:dyDescent="0.2">
      <c r="A267" s="177">
        <f>COUNTIF(A10:G10,"42")</f>
        <v>0</v>
      </c>
      <c r="B267" s="71">
        <f>COUNTIF(A13:G13,"42")</f>
        <v>0</v>
      </c>
      <c r="C267" s="71">
        <f>COUNTIF(A16:G16,"42")</f>
        <v>0</v>
      </c>
      <c r="D267" s="71">
        <f>COUNTIF(A19:G19,"42")</f>
        <v>0</v>
      </c>
      <c r="E267" s="71">
        <f>COUNTIF(A22:G22,"42")</f>
        <v>0</v>
      </c>
      <c r="F267" s="71">
        <f>COUNTIF(A25:G25,"42")</f>
        <v>0</v>
      </c>
      <c r="G267" s="71">
        <f>COUNTIF(A28:G28,"42")</f>
        <v>0</v>
      </c>
      <c r="H267" s="71">
        <f>COUNTIF(A31:G31,"42")</f>
        <v>0</v>
      </c>
      <c r="I267" s="71">
        <f>COUNTIF(A34:G34,"42")</f>
        <v>0</v>
      </c>
      <c r="J267" s="71">
        <f>COUNTIF(A37:G37,"42")</f>
        <v>0</v>
      </c>
      <c r="K267" s="71">
        <f>COUNTIF(A40:G40,"42")</f>
        <v>0</v>
      </c>
      <c r="L267" s="71">
        <f>COUNTIF(A43:G43,"42")</f>
        <v>0</v>
      </c>
      <c r="M267" s="71">
        <f>COUNTIF(A46:G46,"42")</f>
        <v>0</v>
      </c>
      <c r="N267" s="71">
        <f>COUNTIF(A49:G49,"42")</f>
        <v>0</v>
      </c>
      <c r="O267" s="71">
        <f>COUNTIF($A$52:$G$52,"42")</f>
        <v>0</v>
      </c>
      <c r="P267" s="71">
        <f>COUNTIF($A$55:$G$55,"42")</f>
        <v>0</v>
      </c>
      <c r="Q267" s="71">
        <f>COUNTIF($A$58:$G$58,"42")</f>
        <v>0</v>
      </c>
      <c r="R267" s="71">
        <f>COUNTIF($A$61:$G$61,"42")</f>
        <v>0</v>
      </c>
      <c r="S267" s="71">
        <f>COUNTIF($A$64:$G$64,"42")</f>
        <v>0</v>
      </c>
      <c r="T267" s="71">
        <f>COUNTIF($A$67:$G$67,"42")</f>
        <v>0</v>
      </c>
      <c r="U267" s="71">
        <f>COUNTIF($A$70:$G$70,"42")</f>
        <v>0</v>
      </c>
      <c r="V267" s="71">
        <f>COUNTIF($A$73:$G$73,"42")</f>
        <v>0</v>
      </c>
      <c r="W267" s="71">
        <f>COUNTIF($A$76:$G$76,"42")</f>
        <v>0</v>
      </c>
      <c r="X267" s="71">
        <f>COUNTIF($A$79:$G$79,"42")</f>
        <v>0</v>
      </c>
      <c r="Y267" s="71">
        <f>COUNTIF($A$82:$G$82,"42")</f>
        <v>0</v>
      </c>
      <c r="Z267" s="71">
        <f>COUNTIF($A$85:$G$85,"42")</f>
        <v>0</v>
      </c>
      <c r="AA267" s="71">
        <f>COUNTIF($A$88:$G$88,"42")</f>
        <v>0</v>
      </c>
      <c r="AB267" s="71">
        <f>COUNTIF($A$91:$G$91,"42")</f>
        <v>0</v>
      </c>
      <c r="AC267" s="71">
        <f>COUNTIF($A$94:$G$94,"42")</f>
        <v>0</v>
      </c>
      <c r="AD267" s="71">
        <f>COUNTIF($A$97:$G$97,"42")</f>
        <v>0</v>
      </c>
      <c r="AE267" s="71">
        <f>COUNTIF($A$100:$G$100,"42")</f>
        <v>0</v>
      </c>
      <c r="AF267" s="71">
        <f>COUNTIF($A$103:$G$103,"42")</f>
        <v>0</v>
      </c>
      <c r="AG267" s="71">
        <f>COUNTIF($A$106:$G$106,"42")</f>
        <v>0</v>
      </c>
      <c r="AH267" s="71">
        <f>COUNTIF($A$109:$G$109,"42")</f>
        <v>0</v>
      </c>
      <c r="AI267" s="71">
        <f>COUNTIF($A$112:$G$112,"42")</f>
        <v>0</v>
      </c>
      <c r="AJ267" s="71">
        <f>COUNTIF($A$115:$G$115,"42")</f>
        <v>0</v>
      </c>
      <c r="AK267" s="71">
        <f>COUNTIF($A$118:$G$118,"42")</f>
        <v>0</v>
      </c>
      <c r="AL267" s="71">
        <f>COUNTIF($A$121:$G$121,"42")</f>
        <v>0</v>
      </c>
      <c r="AM267" s="71">
        <f>COUNTIF($A$124:$G$124,"42")</f>
        <v>0</v>
      </c>
      <c r="AN267" s="71">
        <f>COUNTIF($A$127:$G$127,"42")</f>
        <v>0</v>
      </c>
      <c r="AO267" s="71">
        <f>COUNTIF($A$130:$G$130,"42")</f>
        <v>0</v>
      </c>
      <c r="AP267" s="71">
        <f>COUNTIF($A$133:$G$133,"42")</f>
        <v>0</v>
      </c>
      <c r="AQ267" s="71">
        <f>COUNTIF($A$136:$G$136,"42")</f>
        <v>0</v>
      </c>
      <c r="AR267" s="71">
        <f>COUNTIF($A$139:$G$139,"42")</f>
        <v>0</v>
      </c>
      <c r="AS267" s="71">
        <f>COUNTIF($A$142:$G$142,"42")</f>
        <v>0</v>
      </c>
      <c r="AT267" s="71">
        <f>COUNTIF($A$145:$G$145,"42")</f>
        <v>0</v>
      </c>
      <c r="AU267" s="71">
        <f>COUNTIF($A$148:$G$148,"42")</f>
        <v>0</v>
      </c>
      <c r="AV267" s="71">
        <f>COUNTIF($A$151:$G$151,"42")</f>
        <v>0</v>
      </c>
      <c r="AW267" s="71">
        <f>COUNTIF($A$154:$G$154,"42")</f>
        <v>0</v>
      </c>
      <c r="AX267" s="71">
        <f>COUNTIF($A$157:$G$157,"42")</f>
        <v>0</v>
      </c>
      <c r="AY267" s="71">
        <f>COUNTIF($A$160:$G$160,"42")</f>
        <v>0</v>
      </c>
      <c r="AZ267" s="71">
        <f>COUNTIF($A$163:$G$163,"42")</f>
        <v>0</v>
      </c>
      <c r="BA267" s="71">
        <f>COUNTIF($A$166:$G$166,"42")</f>
        <v>0</v>
      </c>
      <c r="BB267" s="173">
        <f>SUM(A267:BA267)</f>
        <v>0</v>
      </c>
      <c r="BC267" s="175">
        <f>BB267/360</f>
        <v>0</v>
      </c>
    </row>
    <row r="268" spans="1:55" ht="38.25" x14ac:dyDescent="0.2">
      <c r="A268" s="71" t="s">
        <v>72</v>
      </c>
      <c r="B268" s="71"/>
      <c r="C268" s="71"/>
      <c r="D268" s="71"/>
      <c r="E268" s="71"/>
      <c r="F268" s="71"/>
      <c r="G268" s="71"/>
      <c r="H268" s="71"/>
      <c r="I268" s="71"/>
      <c r="J268" s="71"/>
      <c r="K268" s="71"/>
      <c r="L268" s="71"/>
      <c r="M268" s="71"/>
      <c r="N268" s="71"/>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174" t="s">
        <v>15</v>
      </c>
      <c r="BC268" s="174">
        <v>43</v>
      </c>
    </row>
    <row r="269" spans="1:55" x14ac:dyDescent="0.2">
      <c r="A269" s="177">
        <f>COUNTIF(A10:G10,"43")</f>
        <v>0</v>
      </c>
      <c r="B269" s="71">
        <f>COUNTIF(A13:G13,"43")</f>
        <v>0</v>
      </c>
      <c r="C269" s="71">
        <f>COUNTIF(A16:G16,"43")</f>
        <v>0</v>
      </c>
      <c r="D269" s="71">
        <f>COUNTIF(A19:G19,"43")</f>
        <v>0</v>
      </c>
      <c r="E269" s="71">
        <f>COUNTIF(A22:G22,"43")</f>
        <v>0</v>
      </c>
      <c r="F269" s="71">
        <f>COUNTIF(A25:G25,"43")</f>
        <v>0</v>
      </c>
      <c r="G269" s="71">
        <f>COUNTIF(A28:G28,"43")</f>
        <v>0</v>
      </c>
      <c r="H269" s="71">
        <f>COUNTIF(A31:G31,"43")</f>
        <v>0</v>
      </c>
      <c r="I269" s="71">
        <f>COUNTIF(A34:G34,"43")</f>
        <v>0</v>
      </c>
      <c r="J269" s="71">
        <f>COUNTIF(A37:G37,"43")</f>
        <v>0</v>
      </c>
      <c r="K269" s="71">
        <f>COUNTIF(A40:G40,"43")</f>
        <v>0</v>
      </c>
      <c r="L269" s="71">
        <f>COUNTIF(A43:G43,"43")</f>
        <v>0</v>
      </c>
      <c r="M269" s="71">
        <f>COUNTIF(A46:G46,"43")</f>
        <v>0</v>
      </c>
      <c r="N269" s="71">
        <f>COUNTIF(A49:G49,"43")</f>
        <v>0</v>
      </c>
      <c r="O269" s="71">
        <f>COUNTIF($A$52:$G$52,"43")</f>
        <v>0</v>
      </c>
      <c r="P269" s="71">
        <f>COUNTIF($A$55:$G$55,"43")</f>
        <v>0</v>
      </c>
      <c r="Q269" s="71">
        <f>COUNTIF($A$58:$G$58,"43")</f>
        <v>0</v>
      </c>
      <c r="R269" s="71">
        <f>COUNTIF($A$61:$G$61,"43")</f>
        <v>0</v>
      </c>
      <c r="S269" s="71">
        <f>COUNTIF($A$64:$G$64,"43")</f>
        <v>0</v>
      </c>
      <c r="T269" s="71">
        <f>COUNTIF($A$67:$G$67,"43")</f>
        <v>0</v>
      </c>
      <c r="U269" s="71">
        <f>COUNTIF($A$70:$G$70,"43")</f>
        <v>0</v>
      </c>
      <c r="V269" s="71">
        <f>COUNTIF($A$73:$G$73,"43")</f>
        <v>0</v>
      </c>
      <c r="W269" s="71">
        <f>COUNTIF($A$76:$G$76,"43")</f>
        <v>0</v>
      </c>
      <c r="X269" s="71">
        <f>COUNTIF($A$79:$G$79,"43")</f>
        <v>0</v>
      </c>
      <c r="Y269" s="71">
        <f>COUNTIF($A$82:$G$82,"43")</f>
        <v>0</v>
      </c>
      <c r="Z269" s="71">
        <f>COUNTIF($A$85:$G$85,"43")</f>
        <v>0</v>
      </c>
      <c r="AA269" s="71">
        <f>COUNTIF($A$88:$G$88,"43")</f>
        <v>0</v>
      </c>
      <c r="AB269" s="71">
        <f>COUNTIF($A$91:$G$91,"43")</f>
        <v>0</v>
      </c>
      <c r="AC269" s="71">
        <f>COUNTIF($A$94:$G$94,"43")</f>
        <v>0</v>
      </c>
      <c r="AD269" s="71">
        <f>COUNTIF($A$97:$G$97,"43")</f>
        <v>0</v>
      </c>
      <c r="AE269" s="71">
        <f>COUNTIF($A$100:$G$100,"43")</f>
        <v>0</v>
      </c>
      <c r="AF269" s="71">
        <f>COUNTIF($A$103:$G$103,"43")</f>
        <v>0</v>
      </c>
      <c r="AG269" s="71">
        <f>COUNTIF($A$106:$G$106,"43")</f>
        <v>0</v>
      </c>
      <c r="AH269" s="71">
        <f>COUNTIF($A$109:$G$109,"43")</f>
        <v>0</v>
      </c>
      <c r="AI269" s="71">
        <f>COUNTIF($A$112:$G$112,"43")</f>
        <v>0</v>
      </c>
      <c r="AJ269" s="71">
        <f>COUNTIF($A$115:$G$115,"43")</f>
        <v>0</v>
      </c>
      <c r="AK269" s="71">
        <f>COUNTIF($A$118:$G$118,"43")</f>
        <v>0</v>
      </c>
      <c r="AL269" s="71">
        <f>COUNTIF($A$121:$G$121,"43")</f>
        <v>0</v>
      </c>
      <c r="AM269" s="71">
        <f>COUNTIF($A$124:$G$124,"43")</f>
        <v>0</v>
      </c>
      <c r="AN269" s="71">
        <f>COUNTIF($A$127:$G$127,"43")</f>
        <v>0</v>
      </c>
      <c r="AO269" s="71">
        <f>COUNTIF($A$130:$G$130,"43")</f>
        <v>0</v>
      </c>
      <c r="AP269" s="71">
        <f>COUNTIF($A$133:$G$133,"43")</f>
        <v>0</v>
      </c>
      <c r="AQ269" s="71">
        <f>COUNTIF($A$136:$G$136,"43")</f>
        <v>0</v>
      </c>
      <c r="AR269" s="71">
        <f>COUNTIF($A$139:$G$139,"43")</f>
        <v>0</v>
      </c>
      <c r="AS269" s="71">
        <f>COUNTIF($A$142:$G$142,"43")</f>
        <v>0</v>
      </c>
      <c r="AT269" s="71">
        <f>COUNTIF($A$145:$G$145,"43")</f>
        <v>0</v>
      </c>
      <c r="AU269" s="71">
        <f>COUNTIF($A$148:$G$148,"43")</f>
        <v>0</v>
      </c>
      <c r="AV269" s="71">
        <f>COUNTIF($A$151:$G$151,"43")</f>
        <v>0</v>
      </c>
      <c r="AW269" s="71">
        <f>COUNTIF($A$154:$G$154,"43")</f>
        <v>0</v>
      </c>
      <c r="AX269" s="71">
        <f>COUNTIF($A$157:$G$157,"43")</f>
        <v>0</v>
      </c>
      <c r="AY269" s="71">
        <f>COUNTIF($A$160:$G$160,"43")</f>
        <v>0</v>
      </c>
      <c r="AZ269" s="71">
        <f>COUNTIF($A$163:$G$163,"43")</f>
        <v>0</v>
      </c>
      <c r="BA269" s="71">
        <f>COUNTIF($A$166:$G$166,"43")</f>
        <v>0</v>
      </c>
      <c r="BB269" s="173">
        <f>SUM(A269:BA269)</f>
        <v>0</v>
      </c>
      <c r="BC269" s="175">
        <f>BB269/360</f>
        <v>0</v>
      </c>
    </row>
    <row r="270" spans="1:55" ht="38.25" x14ac:dyDescent="0.2">
      <c r="A270" s="71" t="s">
        <v>73</v>
      </c>
      <c r="B270" s="71"/>
      <c r="C270" s="71"/>
      <c r="D270" s="71"/>
      <c r="E270" s="71"/>
      <c r="F270" s="71"/>
      <c r="G270" s="71"/>
      <c r="H270" s="71"/>
      <c r="I270" s="71"/>
      <c r="J270" s="71"/>
      <c r="K270" s="71"/>
      <c r="L270" s="71"/>
      <c r="M270" s="71"/>
      <c r="N270" s="71"/>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174" t="s">
        <v>67</v>
      </c>
      <c r="BC270" s="174">
        <v>44</v>
      </c>
    </row>
    <row r="271" spans="1:55" x14ac:dyDescent="0.2">
      <c r="A271" s="177">
        <f>COUNTIF(A10:G10,"44")</f>
        <v>0</v>
      </c>
      <c r="B271" s="71">
        <f>COUNTIF(A13:G13,"44")</f>
        <v>0</v>
      </c>
      <c r="C271" s="71">
        <f>COUNTIF(A16:G16,"44")</f>
        <v>0</v>
      </c>
      <c r="D271" s="71">
        <f>COUNTIF(A19:G19,"44")</f>
        <v>0</v>
      </c>
      <c r="E271" s="71">
        <f>COUNTIF(A22:G22,"44")</f>
        <v>0</v>
      </c>
      <c r="F271" s="71">
        <f>COUNTIF(A25:G25,"44")</f>
        <v>0</v>
      </c>
      <c r="G271" s="71">
        <f>COUNTIF(A28:G28,"44")</f>
        <v>0</v>
      </c>
      <c r="H271" s="71">
        <f>COUNTIF(A31:G31,"44")</f>
        <v>0</v>
      </c>
      <c r="I271" s="71">
        <f>COUNTIF(A34:G34,"44")</f>
        <v>0</v>
      </c>
      <c r="J271" s="71">
        <f>COUNTIF(A37:G37,"44")</f>
        <v>0</v>
      </c>
      <c r="K271" s="71">
        <f>COUNTIF(A40:G40,"44")</f>
        <v>0</v>
      </c>
      <c r="L271" s="71">
        <f>COUNTIF(A43:G43,"44")</f>
        <v>0</v>
      </c>
      <c r="M271" s="71">
        <f>COUNTIF(A46:G46,"44")</f>
        <v>0</v>
      </c>
      <c r="N271" s="71">
        <f>COUNTIF(A49:G49,"44")</f>
        <v>0</v>
      </c>
      <c r="O271" s="71">
        <f>COUNTIF($A$52:$G$52,"44")</f>
        <v>0</v>
      </c>
      <c r="P271" s="71">
        <f>COUNTIF($A$55:$G$55,"44")</f>
        <v>0</v>
      </c>
      <c r="Q271" s="71">
        <f>COUNTIF($A$58:$G$58,"44")</f>
        <v>0</v>
      </c>
      <c r="R271" s="71">
        <f>COUNTIF($A$61:$G$61,"44")</f>
        <v>0</v>
      </c>
      <c r="S271" s="71">
        <f>COUNTIF($A$64:$G$64,"44")</f>
        <v>0</v>
      </c>
      <c r="T271" s="71">
        <f>COUNTIF($A$67:$G$67,"44")</f>
        <v>0</v>
      </c>
      <c r="U271" s="71">
        <f>COUNTIF($A$70:$G$70,"44")</f>
        <v>0</v>
      </c>
      <c r="V271" s="71">
        <f>COUNTIF($A$73:$G$73,"44")</f>
        <v>0</v>
      </c>
      <c r="W271" s="71">
        <f>COUNTIF($A$76:$G$76,"44")</f>
        <v>0</v>
      </c>
      <c r="X271" s="71">
        <f>COUNTIF($A$79:$G$79,"44")</f>
        <v>0</v>
      </c>
      <c r="Y271" s="71">
        <f>COUNTIF($A$82:$G$82,"44")</f>
        <v>0</v>
      </c>
      <c r="Z271" s="71">
        <f>COUNTIF($A$85:$G$85,"44")</f>
        <v>0</v>
      </c>
      <c r="AA271" s="71">
        <f>COUNTIF($A$88:$G$88,"44")</f>
        <v>0</v>
      </c>
      <c r="AB271" s="71">
        <f>COUNTIF($A$91:$G$91,"44")</f>
        <v>0</v>
      </c>
      <c r="AC271" s="71">
        <f>COUNTIF($A$94:$G$94,"44")</f>
        <v>0</v>
      </c>
      <c r="AD271" s="71">
        <f>COUNTIF($A$97:$G$97,"44")</f>
        <v>0</v>
      </c>
      <c r="AE271" s="71">
        <f>COUNTIF($A$100:$G$100,"44")</f>
        <v>0</v>
      </c>
      <c r="AF271" s="71">
        <f>COUNTIF($A$103:$G$103,"44")</f>
        <v>0</v>
      </c>
      <c r="AG271" s="71">
        <f>COUNTIF($A$106:$G$106,"44")</f>
        <v>0</v>
      </c>
      <c r="AH271" s="71">
        <f>COUNTIF($A$109:$G$109,"44")</f>
        <v>0</v>
      </c>
      <c r="AI271" s="71">
        <f>COUNTIF($A$112:$G$112,"44")</f>
        <v>0</v>
      </c>
      <c r="AJ271" s="71">
        <f>COUNTIF($A$115:$G$115,"44")</f>
        <v>0</v>
      </c>
      <c r="AK271" s="71">
        <f>COUNTIF($A$118:$G$118,"44")</f>
        <v>0</v>
      </c>
      <c r="AL271" s="71">
        <f>COUNTIF($A$121:$G$121,"44")</f>
        <v>0</v>
      </c>
      <c r="AM271" s="71">
        <f>COUNTIF($A$124:$G$124,"44")</f>
        <v>0</v>
      </c>
      <c r="AN271" s="71">
        <f>COUNTIF($A$127:$G$127,"44")</f>
        <v>0</v>
      </c>
      <c r="AO271" s="71">
        <f>COUNTIF($A$130:$G$130,"44")</f>
        <v>0</v>
      </c>
      <c r="AP271" s="71">
        <f>COUNTIF($A$133:$G$133,"44")</f>
        <v>0</v>
      </c>
      <c r="AQ271" s="71">
        <f>COUNTIF($A$136:$G$136,"44")</f>
        <v>0</v>
      </c>
      <c r="AR271" s="71">
        <f>COUNTIF($A$139:$G$139,"44")</f>
        <v>0</v>
      </c>
      <c r="AS271" s="71">
        <f>COUNTIF($A$142:$G$142,"44")</f>
        <v>0</v>
      </c>
      <c r="AT271" s="71">
        <f>COUNTIF($A$145:$G$145,"44")</f>
        <v>0</v>
      </c>
      <c r="AU271" s="71">
        <f>COUNTIF($A$148:$G$148,"44")</f>
        <v>0</v>
      </c>
      <c r="AV271" s="71">
        <f>COUNTIF($A$151:$G$151,"44")</f>
        <v>0</v>
      </c>
      <c r="AW271" s="71">
        <f>COUNTIF($A$154:$G$154,"44")</f>
        <v>0</v>
      </c>
      <c r="AX271" s="71">
        <f>COUNTIF($A$157:$G$157,"44")</f>
        <v>0</v>
      </c>
      <c r="AY271" s="71">
        <f>COUNTIF($A$160:$G$160,"44")</f>
        <v>0</v>
      </c>
      <c r="AZ271" s="71">
        <f>COUNTIF($A$163:$G$163,"44")</f>
        <v>0</v>
      </c>
      <c r="BA271" s="71">
        <f>COUNTIF($A$166:$G$166,"44")</f>
        <v>0</v>
      </c>
      <c r="BB271" s="173">
        <f>SUM(A271:BA271)</f>
        <v>0</v>
      </c>
      <c r="BC271" s="175">
        <f>BB271/360</f>
        <v>0</v>
      </c>
    </row>
    <row r="272" spans="1:55" ht="38.25" x14ac:dyDescent="0.2">
      <c r="A272" s="71" t="s">
        <v>74</v>
      </c>
      <c r="B272" s="71"/>
      <c r="C272" s="71"/>
      <c r="D272" s="71"/>
      <c r="E272" s="71"/>
      <c r="F272" s="71"/>
      <c r="G272" s="71"/>
      <c r="H272" s="71"/>
      <c r="I272" s="71"/>
      <c r="J272" s="71"/>
      <c r="K272" s="71"/>
      <c r="L272" s="71"/>
      <c r="M272" s="71"/>
      <c r="N272" s="71"/>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174" t="s">
        <v>68</v>
      </c>
      <c r="BC272" s="174">
        <v>45</v>
      </c>
    </row>
    <row r="273" spans="1:55" x14ac:dyDescent="0.2">
      <c r="A273" s="177">
        <f>COUNTIF($A$10:$G$10,"45")</f>
        <v>0</v>
      </c>
      <c r="B273" s="71">
        <f>COUNTIF($A$13:$G$13,"45")</f>
        <v>0</v>
      </c>
      <c r="C273" s="71">
        <f>COUNTIF($A$16:$G$16,"45")</f>
        <v>0</v>
      </c>
      <c r="D273" s="71">
        <f>COUNTIF($A$19:$G$19,"45")</f>
        <v>0</v>
      </c>
      <c r="E273" s="71">
        <f>COUNTIF($A$22:$G$22,"45")</f>
        <v>0</v>
      </c>
      <c r="F273" s="71">
        <f>COUNTIF($A$25:$G$25,"45")</f>
        <v>0</v>
      </c>
      <c r="G273" s="71">
        <f>COUNTIF($A$28:$G$28,"45")</f>
        <v>0</v>
      </c>
      <c r="H273" s="71">
        <f>COUNTIF($A$31:$G$31,"45")</f>
        <v>0</v>
      </c>
      <c r="I273" s="71">
        <f>COUNTIF($A$34:$G$34,"45")</f>
        <v>0</v>
      </c>
      <c r="J273" s="71">
        <f>COUNTIF($A$37:$G$37,"45")</f>
        <v>0</v>
      </c>
      <c r="K273" s="71">
        <f>COUNTIF($A$40:$G$40,"45")</f>
        <v>0</v>
      </c>
      <c r="L273" s="71">
        <f>COUNTIF($A$43:$G$43,"45")</f>
        <v>0</v>
      </c>
      <c r="M273" s="71">
        <f>COUNTIF($A$46:$G$46,"45")</f>
        <v>0</v>
      </c>
      <c r="N273" s="71">
        <f>COUNTIF($A$49:$G$49,"45")</f>
        <v>0</v>
      </c>
      <c r="O273" s="71">
        <f>COUNTIF($A$52:$G$52,"45")</f>
        <v>0</v>
      </c>
      <c r="P273" s="71">
        <f>COUNTIF($A$55:$G$55,"45")</f>
        <v>0</v>
      </c>
      <c r="Q273" s="71">
        <f>COUNTIF($A$58:$G$58,"45")</f>
        <v>0</v>
      </c>
      <c r="R273" s="71">
        <f>COUNTIF($A$61:$G$61,"45")</f>
        <v>0</v>
      </c>
      <c r="S273" s="71">
        <f>COUNTIF($A$64:$G$64,"45")</f>
        <v>0</v>
      </c>
      <c r="T273" s="71">
        <f>COUNTIF($A$67:$G$67,"45")</f>
        <v>0</v>
      </c>
      <c r="U273" s="71">
        <f>COUNTIF($A$70:$G$70,"45")</f>
        <v>0</v>
      </c>
      <c r="V273" s="71">
        <f>COUNTIF($A$73:$G$73,"45")</f>
        <v>0</v>
      </c>
      <c r="W273" s="71">
        <f>COUNTIF($A$76:$G$76,"45")</f>
        <v>0</v>
      </c>
      <c r="X273" s="71">
        <f>COUNTIF($A$79:$G$79,"45")</f>
        <v>0</v>
      </c>
      <c r="Y273" s="71">
        <f>COUNTIF($A$82:$G$82,"45")</f>
        <v>0</v>
      </c>
      <c r="Z273" s="71">
        <f>COUNTIF($A$85:$G$85,"45")</f>
        <v>0</v>
      </c>
      <c r="AA273" s="71">
        <f>COUNTIF($A$88:$G$88,"45")</f>
        <v>0</v>
      </c>
      <c r="AB273" s="71">
        <f>COUNTIF($A$91:$G$91,"45")</f>
        <v>0</v>
      </c>
      <c r="AC273" s="71">
        <f>COUNTIF($A$94:$G$94,"45")</f>
        <v>0</v>
      </c>
      <c r="AD273" s="71">
        <f>COUNTIF($A$97:$G$97,"45")</f>
        <v>0</v>
      </c>
      <c r="AE273" s="71">
        <f>COUNTIF($A$100:$G$100,"45")</f>
        <v>0</v>
      </c>
      <c r="AF273" s="71">
        <f>COUNTIF($A$103:$G$103,"45")</f>
        <v>0</v>
      </c>
      <c r="AG273" s="71">
        <f>COUNTIF($A$106:$G$106,"45")</f>
        <v>0</v>
      </c>
      <c r="AH273" s="71">
        <f>COUNTIF($A$109:$G$109,"45")</f>
        <v>0</v>
      </c>
      <c r="AI273" s="71">
        <f>COUNTIF($A$112:$G$112,"45")</f>
        <v>0</v>
      </c>
      <c r="AJ273" s="71">
        <f>COUNTIF($A$115:$G$115,"45")</f>
        <v>0</v>
      </c>
      <c r="AK273" s="71">
        <f>COUNTIF($A$118:$G$118,"45")</f>
        <v>0</v>
      </c>
      <c r="AL273" s="71">
        <f>COUNTIF($A$121:$G$121,"45")</f>
        <v>0</v>
      </c>
      <c r="AM273" s="71">
        <f>COUNTIF($A$124:$G$124,"45")</f>
        <v>0</v>
      </c>
      <c r="AN273" s="71">
        <f>COUNTIF($A$127:$G$127,"45")</f>
        <v>0</v>
      </c>
      <c r="AO273" s="71">
        <f>COUNTIF($A$130:$G$130,"45")</f>
        <v>0</v>
      </c>
      <c r="AP273" s="71">
        <f>COUNTIF($A$133:$G$133,"45")</f>
        <v>0</v>
      </c>
      <c r="AQ273" s="71">
        <f>COUNTIF($A$136:$G$136,"45")</f>
        <v>0</v>
      </c>
      <c r="AR273" s="71">
        <f>COUNTIF($A$139:$G$139,"45")</f>
        <v>0</v>
      </c>
      <c r="AS273" s="71">
        <f>COUNTIF($A$142:$G$142,"45")</f>
        <v>0</v>
      </c>
      <c r="AT273" s="71">
        <f>COUNTIF($A$145:$G$145,"45")</f>
        <v>0</v>
      </c>
      <c r="AU273" s="71">
        <f>COUNTIF($A$148:$G$148,"45")</f>
        <v>0</v>
      </c>
      <c r="AV273" s="71">
        <f>COUNTIF($A$151:$G$151,"45")</f>
        <v>0</v>
      </c>
      <c r="AW273" s="71">
        <f>COUNTIF($A$154:$G$154,"45")</f>
        <v>0</v>
      </c>
      <c r="AX273" s="71">
        <f>COUNTIF($A$157:$G$157,"45")</f>
        <v>0</v>
      </c>
      <c r="AY273" s="71">
        <f>COUNTIF($A$160:$G$160,"45")</f>
        <v>0</v>
      </c>
      <c r="AZ273" s="71">
        <f>COUNTIF($A$163:$G$163,"45")</f>
        <v>0</v>
      </c>
      <c r="BA273" s="71">
        <f>COUNTIF($A$166:$G$166,"45")</f>
        <v>0</v>
      </c>
      <c r="BB273" s="173">
        <f>SUM(A273:BA273)</f>
        <v>0</v>
      </c>
      <c r="BC273" s="175">
        <f>BB273/360</f>
        <v>0</v>
      </c>
    </row>
    <row r="274" spans="1:55" ht="38.25" x14ac:dyDescent="0.2">
      <c r="A274" s="71" t="s">
        <v>159</v>
      </c>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174" t="s">
        <v>174</v>
      </c>
      <c r="BC274" s="174">
        <v>46</v>
      </c>
    </row>
    <row r="275" spans="1:55" x14ac:dyDescent="0.2">
      <c r="A275" s="177">
        <f>COUNTIF($A$10:$G$10,"46")</f>
        <v>0</v>
      </c>
      <c r="B275" s="71">
        <f>COUNTIF($A$13:$G$13,"46")</f>
        <v>0</v>
      </c>
      <c r="C275" s="71">
        <f>COUNTIF($A$16:$G$16,"46")</f>
        <v>0</v>
      </c>
      <c r="D275" s="71">
        <f>COUNTIF($A$19:$G$19,"46")</f>
        <v>0</v>
      </c>
      <c r="E275" s="71">
        <f>COUNTIF($A$22:$G$22,"46")</f>
        <v>0</v>
      </c>
      <c r="F275" s="71">
        <f>COUNTIF($A$25:$G$25,"46")</f>
        <v>0</v>
      </c>
      <c r="G275" s="71">
        <f>COUNTIF($A$28:$G$28,"46")</f>
        <v>0</v>
      </c>
      <c r="H275" s="71">
        <f>COUNTIF($A$31:$G$31,"46")</f>
        <v>0</v>
      </c>
      <c r="I275" s="71">
        <f>COUNTIF($A$34:$G$34,"46")</f>
        <v>0</v>
      </c>
      <c r="J275" s="71">
        <f>COUNTIF($A$37:$G$37,"46")</f>
        <v>0</v>
      </c>
      <c r="K275" s="71">
        <f>COUNTIF($A$40:$G$40,"46")</f>
        <v>0</v>
      </c>
      <c r="L275" s="71">
        <f>COUNTIF($A$43:$G$43,"46")</f>
        <v>0</v>
      </c>
      <c r="M275" s="71">
        <f>COUNTIF($A$46:$G$46,"46")</f>
        <v>0</v>
      </c>
      <c r="N275" s="71">
        <f>COUNTIF($A$49:$G$49,"46")</f>
        <v>0</v>
      </c>
      <c r="O275" s="71">
        <f>COUNTIF($A$52:$G$52,"46")</f>
        <v>0</v>
      </c>
      <c r="P275" s="71">
        <f>COUNTIF($A$55:$G$55,"46")</f>
        <v>0</v>
      </c>
      <c r="Q275" s="71">
        <f>COUNTIF($A$58:$G$58,"46")</f>
        <v>0</v>
      </c>
      <c r="R275" s="71">
        <f>COUNTIF($A$61:$G$61,"46")</f>
        <v>0</v>
      </c>
      <c r="S275" s="71">
        <f>COUNTIF($A$64:$G$64,"46")</f>
        <v>0</v>
      </c>
      <c r="T275" s="71">
        <f>COUNTIF($A$67:$G$67,"46")</f>
        <v>0</v>
      </c>
      <c r="U275" s="71">
        <f>COUNTIF($A$70:$G$70,"46")</f>
        <v>0</v>
      </c>
      <c r="V275" s="71">
        <f>COUNTIF($A$73:$G$73,"46")</f>
        <v>0</v>
      </c>
      <c r="W275" s="71">
        <f>COUNTIF($A$76:$G$76,"46")</f>
        <v>0</v>
      </c>
      <c r="X275" s="71">
        <f>COUNTIF($A$79:$G$79,"46")</f>
        <v>0</v>
      </c>
      <c r="Y275" s="71">
        <f>COUNTIF($A$82:$G$82,"46")</f>
        <v>0</v>
      </c>
      <c r="Z275" s="71">
        <f>COUNTIF($A$85:$G$85,"46")</f>
        <v>0</v>
      </c>
      <c r="AA275" s="71">
        <f>COUNTIF($A$88:$G$88,"46")</f>
        <v>0</v>
      </c>
      <c r="AB275" s="71">
        <f>COUNTIF($A$91:$G$91,"46")</f>
        <v>0</v>
      </c>
      <c r="AC275" s="71">
        <f>COUNTIF($A$94:$G$94,"46")</f>
        <v>0</v>
      </c>
      <c r="AD275" s="71">
        <f>COUNTIF($A$97:$G$97,"46")</f>
        <v>0</v>
      </c>
      <c r="AE275" s="71">
        <f>COUNTIF($A$100:$G$100,"46")</f>
        <v>0</v>
      </c>
      <c r="AF275" s="71">
        <f>COUNTIF($A$103:$G$103,"46")</f>
        <v>0</v>
      </c>
      <c r="AG275" s="71">
        <f>COUNTIF($A$106:$G$106,"46")</f>
        <v>0</v>
      </c>
      <c r="AH275" s="71">
        <f>COUNTIF($A$109:$G$109,"46")</f>
        <v>0</v>
      </c>
      <c r="AI275" s="71">
        <f>COUNTIF($A$112:$G$112,"46")</f>
        <v>0</v>
      </c>
      <c r="AJ275" s="71">
        <f>COUNTIF($A$115:$G$115,"46")</f>
        <v>0</v>
      </c>
      <c r="AK275" s="71">
        <f>COUNTIF($A$118:$G$118,"46")</f>
        <v>0</v>
      </c>
      <c r="AL275" s="71">
        <f>COUNTIF($A$121:$G$121,"46")</f>
        <v>0</v>
      </c>
      <c r="AM275" s="71">
        <f>COUNTIF($A$124:$G$124,"46")</f>
        <v>0</v>
      </c>
      <c r="AN275" s="71">
        <f>COUNTIF($A$127:$G$127,"46")</f>
        <v>0</v>
      </c>
      <c r="AO275" s="71">
        <f>COUNTIF($A$130:$G$130,"46")</f>
        <v>0</v>
      </c>
      <c r="AP275" s="71">
        <f>COUNTIF($A$133:$G$133,"46")</f>
        <v>0</v>
      </c>
      <c r="AQ275" s="71">
        <f>COUNTIF($A$136:$G$136,"46")</f>
        <v>0</v>
      </c>
      <c r="AR275" s="71">
        <f>COUNTIF($A$139:$G$139,"46")</f>
        <v>0</v>
      </c>
      <c r="AS275" s="71">
        <f>COUNTIF($A$142:$G$142,"46")</f>
        <v>0</v>
      </c>
      <c r="AT275" s="71">
        <f>COUNTIF($A$145:$G$145,"46")</f>
        <v>0</v>
      </c>
      <c r="AU275" s="71">
        <f>COUNTIF($A$148:$G$148,"46")</f>
        <v>0</v>
      </c>
      <c r="AV275" s="71">
        <f>COUNTIF($A$151:$G$151,"46")</f>
        <v>0</v>
      </c>
      <c r="AW275" s="71">
        <f>COUNTIF($A$154:$G$154,"46")</f>
        <v>0</v>
      </c>
      <c r="AX275" s="71">
        <f>COUNTIF($A$157:$G$157,"46")</f>
        <v>0</v>
      </c>
      <c r="AY275" s="71">
        <f>COUNTIF($A$160:$G$160,"46")</f>
        <v>0</v>
      </c>
      <c r="AZ275" s="71">
        <f>COUNTIF($A$163:$G$163,"46")</f>
        <v>0</v>
      </c>
      <c r="BA275" s="71">
        <f>COUNTIF($A$166:$G$166,"46")</f>
        <v>0</v>
      </c>
      <c r="BB275" s="173">
        <f>SUM(A275:BA275)</f>
        <v>0</v>
      </c>
      <c r="BC275" s="175">
        <f>BB275/360</f>
        <v>0</v>
      </c>
    </row>
    <row r="276" spans="1:55" ht="38.25" x14ac:dyDescent="0.2">
      <c r="A276" s="71" t="s">
        <v>160</v>
      </c>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174" t="s">
        <v>175</v>
      </c>
      <c r="BC276" s="174">
        <v>47</v>
      </c>
    </row>
    <row r="277" spans="1:55" x14ac:dyDescent="0.2">
      <c r="A277" s="177">
        <f>COUNTIF($A$10:$G$10,"47")</f>
        <v>0</v>
      </c>
      <c r="B277" s="71">
        <f>COUNTIF($A$13:$G$13,"47")</f>
        <v>0</v>
      </c>
      <c r="C277" s="71">
        <f>COUNTIF($A$16:$G$16,"47")</f>
        <v>0</v>
      </c>
      <c r="D277" s="71">
        <f>COUNTIF($A$19:$G$19,"47")</f>
        <v>0</v>
      </c>
      <c r="E277" s="71">
        <f>COUNTIF($A$22:$G$22,"47")</f>
        <v>0</v>
      </c>
      <c r="F277" s="71">
        <f>COUNTIF($A$25:$G$25,"47")</f>
        <v>0</v>
      </c>
      <c r="G277" s="71">
        <f>COUNTIF($A$28:$G$28,"47")</f>
        <v>0</v>
      </c>
      <c r="H277" s="71">
        <f>COUNTIF($A$31:$G$31,"47")</f>
        <v>0</v>
      </c>
      <c r="I277" s="71">
        <f>COUNTIF($A$34:$G$34,"47")</f>
        <v>0</v>
      </c>
      <c r="J277" s="71">
        <f>COUNTIF($A$37:$G$37,"47")</f>
        <v>0</v>
      </c>
      <c r="K277" s="71">
        <f>COUNTIF($A$40:$G$40,"47")</f>
        <v>0</v>
      </c>
      <c r="L277" s="71">
        <f>COUNTIF($A$43:$G$43,"47")</f>
        <v>0</v>
      </c>
      <c r="M277" s="71">
        <f>COUNTIF($A$46:$G$46,"47")</f>
        <v>0</v>
      </c>
      <c r="N277" s="71">
        <f>COUNTIF($A$49:$G$49,"47")</f>
        <v>0</v>
      </c>
      <c r="O277" s="71">
        <f>COUNTIF($A$52:$G$52,"47")</f>
        <v>0</v>
      </c>
      <c r="P277" s="71">
        <f>COUNTIF($A$55:$G$55,"47")</f>
        <v>0</v>
      </c>
      <c r="Q277" s="71">
        <f>COUNTIF($A$58:$G$58,"47")</f>
        <v>0</v>
      </c>
      <c r="R277" s="71">
        <f>COUNTIF($A$61:$G$61,"47")</f>
        <v>0</v>
      </c>
      <c r="S277" s="71">
        <f>COUNTIF($A$64:$G$64,"47")</f>
        <v>0</v>
      </c>
      <c r="T277" s="71">
        <f>COUNTIF($A$67:$G$67,"47")</f>
        <v>0</v>
      </c>
      <c r="U277" s="71">
        <f>COUNTIF($A$70:$G$70,"47")</f>
        <v>0</v>
      </c>
      <c r="V277" s="71">
        <f>COUNTIF($A$73:$G$73,"47")</f>
        <v>0</v>
      </c>
      <c r="W277" s="71">
        <f>COUNTIF($A$76:$G$76,"47")</f>
        <v>0</v>
      </c>
      <c r="X277" s="71">
        <f>COUNTIF($A$79:$G$79,"47")</f>
        <v>0</v>
      </c>
      <c r="Y277" s="71">
        <f>COUNTIF($A$82:$G$82,"47")</f>
        <v>0</v>
      </c>
      <c r="Z277" s="71">
        <f>COUNTIF($A$85:$G$85,"47")</f>
        <v>0</v>
      </c>
      <c r="AA277" s="71">
        <f>COUNTIF($A$88:$G$88,"47")</f>
        <v>0</v>
      </c>
      <c r="AB277" s="71">
        <f>COUNTIF($A$91:$G$91,"47")</f>
        <v>0</v>
      </c>
      <c r="AC277" s="71">
        <f>COUNTIF($A$94:$G$94,"47")</f>
        <v>0</v>
      </c>
      <c r="AD277" s="71">
        <f>COUNTIF($A$97:$G$97,"47")</f>
        <v>0</v>
      </c>
      <c r="AE277" s="71">
        <f>COUNTIF($A$100:$G$100,"47")</f>
        <v>0</v>
      </c>
      <c r="AF277" s="71">
        <f>COUNTIF($A$103:$G$103,"47")</f>
        <v>0</v>
      </c>
      <c r="AG277" s="71">
        <f>COUNTIF($A$106:$G$106,"47")</f>
        <v>0</v>
      </c>
      <c r="AH277" s="71">
        <f>COUNTIF($A$109:$G$109,"47")</f>
        <v>0</v>
      </c>
      <c r="AI277" s="71">
        <f>COUNTIF($A$112:$G$112,"47")</f>
        <v>0</v>
      </c>
      <c r="AJ277" s="71">
        <f>COUNTIF($A$115:$G$115,"47")</f>
        <v>0</v>
      </c>
      <c r="AK277" s="71">
        <f>COUNTIF($A$118:$G$118,"47")</f>
        <v>0</v>
      </c>
      <c r="AL277" s="71">
        <f>COUNTIF($A$121:$G$121,"47")</f>
        <v>0</v>
      </c>
      <c r="AM277" s="71">
        <f>COUNTIF($A$124:$G$124,"47")</f>
        <v>0</v>
      </c>
      <c r="AN277" s="71">
        <f>COUNTIF($A$127:$G$127,"47")</f>
        <v>0</v>
      </c>
      <c r="AO277" s="71">
        <f>COUNTIF($A$130:$G$130,"47")</f>
        <v>0</v>
      </c>
      <c r="AP277" s="71">
        <f>COUNTIF($A$133:$G$133,"47")</f>
        <v>0</v>
      </c>
      <c r="AQ277" s="71">
        <f>COUNTIF($A$136:$G$136,"47")</f>
        <v>0</v>
      </c>
      <c r="AR277" s="71">
        <f>COUNTIF($A$139:$G$139,"47")</f>
        <v>0</v>
      </c>
      <c r="AS277" s="71">
        <f>COUNTIF($A$142:$G$142,"47")</f>
        <v>0</v>
      </c>
      <c r="AT277" s="71">
        <f>COUNTIF($A$145:$G$145,"47")</f>
        <v>0</v>
      </c>
      <c r="AU277" s="71">
        <f>COUNTIF($A$148:$G$148,"47")</f>
        <v>0</v>
      </c>
      <c r="AV277" s="71">
        <f>COUNTIF($A$151:$G$151,"47")</f>
        <v>0</v>
      </c>
      <c r="AW277" s="71">
        <f>COUNTIF($A$154:$G$154,"47")</f>
        <v>0</v>
      </c>
      <c r="AX277" s="71">
        <f>COUNTIF($A$157:$G$157,"47")</f>
        <v>0</v>
      </c>
      <c r="AY277" s="71">
        <f>COUNTIF($A$160:$G$160,"47")</f>
        <v>0</v>
      </c>
      <c r="AZ277" s="71">
        <f>COUNTIF($A$163:$G$163,"47")</f>
        <v>0</v>
      </c>
      <c r="BA277" s="71">
        <f>COUNTIF($A$166:$G$166,"47")</f>
        <v>0</v>
      </c>
      <c r="BB277" s="173">
        <f>SUM(A277:BA277)</f>
        <v>0</v>
      </c>
      <c r="BC277" s="175">
        <f>BB277/360</f>
        <v>0</v>
      </c>
    </row>
    <row r="278" spans="1:55" ht="38.25" x14ac:dyDescent="0.2">
      <c r="A278" s="71" t="s">
        <v>161</v>
      </c>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174" t="s">
        <v>176</v>
      </c>
      <c r="BC278" s="174">
        <v>48</v>
      </c>
    </row>
    <row r="279" spans="1:55" x14ac:dyDescent="0.2">
      <c r="A279" s="177">
        <f>COUNTIF($A$10:$G$10,"48")</f>
        <v>0</v>
      </c>
      <c r="B279" s="71">
        <f>COUNTIF($A$13:$G$13,"48")</f>
        <v>0</v>
      </c>
      <c r="C279" s="71">
        <f>COUNTIF($A$16:$G$16,"48")</f>
        <v>0</v>
      </c>
      <c r="D279" s="71">
        <f>COUNTIF($A$19:$G$19,"48")</f>
        <v>0</v>
      </c>
      <c r="E279" s="71">
        <f>COUNTIF($A$22:$G$22,"48")</f>
        <v>0</v>
      </c>
      <c r="F279" s="71">
        <f>COUNTIF($A$25:$G$25,"48")</f>
        <v>0</v>
      </c>
      <c r="G279" s="71">
        <f>COUNTIF($A$28:$G$28,"48")</f>
        <v>0</v>
      </c>
      <c r="H279" s="71">
        <f>COUNTIF($A$31:$G$31,"48")</f>
        <v>0</v>
      </c>
      <c r="I279" s="71">
        <f>COUNTIF($A$34:$G$34,"48")</f>
        <v>0</v>
      </c>
      <c r="J279" s="71">
        <f>COUNTIF($A$37:$G$37,"48")</f>
        <v>0</v>
      </c>
      <c r="K279" s="71">
        <f>COUNTIF($A$40:$G$40,"48")</f>
        <v>0</v>
      </c>
      <c r="L279" s="71">
        <f>COUNTIF($A$43:$G$43,"48")</f>
        <v>0</v>
      </c>
      <c r="M279" s="71">
        <f>COUNTIF($A$46:$G$46,"48")</f>
        <v>0</v>
      </c>
      <c r="N279" s="71">
        <f>COUNTIF($A$49:$G$49,"48")</f>
        <v>0</v>
      </c>
      <c r="O279" s="71">
        <f>COUNTIF($A$52:$G$52,"48")</f>
        <v>0</v>
      </c>
      <c r="P279" s="71">
        <f>COUNTIF($A$55:$G$55,"48")</f>
        <v>0</v>
      </c>
      <c r="Q279" s="71">
        <f>COUNTIF($A$58:$G$58,"48")</f>
        <v>0</v>
      </c>
      <c r="R279" s="71">
        <f>COUNTIF($A$61:$G$61,"48")</f>
        <v>0</v>
      </c>
      <c r="S279" s="71">
        <f>COUNTIF($A$64:$G$64,"48")</f>
        <v>0</v>
      </c>
      <c r="T279" s="71">
        <f>COUNTIF($A$67:$G$67,"48")</f>
        <v>0</v>
      </c>
      <c r="U279" s="71">
        <f>COUNTIF($A$70:$G$70,"48")</f>
        <v>0</v>
      </c>
      <c r="V279" s="71">
        <f>COUNTIF($A$73:$G$73,"48")</f>
        <v>0</v>
      </c>
      <c r="W279" s="71">
        <f>COUNTIF($A$76:$G$76,"48")</f>
        <v>0</v>
      </c>
      <c r="X279" s="71">
        <f>COUNTIF($A$79:$G$79,"48")</f>
        <v>0</v>
      </c>
      <c r="Y279" s="71">
        <f>COUNTIF($A$82:$G$82,"48")</f>
        <v>0</v>
      </c>
      <c r="Z279" s="71">
        <f>COUNTIF($A$85:$G$85,"48")</f>
        <v>0</v>
      </c>
      <c r="AA279" s="71">
        <f>COUNTIF($A$88:$G$88,"48")</f>
        <v>0</v>
      </c>
      <c r="AB279" s="71">
        <f>COUNTIF($A$91:$G$91,"48")</f>
        <v>0</v>
      </c>
      <c r="AC279" s="71">
        <f>COUNTIF($A$94:$G$94,"48")</f>
        <v>0</v>
      </c>
      <c r="AD279" s="71">
        <f>COUNTIF($A$97:$G$97,"48")</f>
        <v>0</v>
      </c>
      <c r="AE279" s="71">
        <f>COUNTIF($A$100:$G$100,"48")</f>
        <v>0</v>
      </c>
      <c r="AF279" s="71">
        <f>COUNTIF($A$103:$G$103,"48")</f>
        <v>0</v>
      </c>
      <c r="AG279" s="71">
        <f>COUNTIF($A$106:$G$106,"48")</f>
        <v>0</v>
      </c>
      <c r="AH279" s="71">
        <f>COUNTIF($A$109:$G$109,"48")</f>
        <v>0</v>
      </c>
      <c r="AI279" s="71">
        <f>COUNTIF($A$112:$G$112,"48")</f>
        <v>0</v>
      </c>
      <c r="AJ279" s="71">
        <f>COUNTIF($A$115:$G$115,"48")</f>
        <v>0</v>
      </c>
      <c r="AK279" s="71">
        <f>COUNTIF($A$118:$G$118,"48")</f>
        <v>0</v>
      </c>
      <c r="AL279" s="71">
        <f>COUNTIF($A$121:$G$121,"48")</f>
        <v>0</v>
      </c>
      <c r="AM279" s="71">
        <f>COUNTIF($A$124:$G$124,"48")</f>
        <v>0</v>
      </c>
      <c r="AN279" s="71">
        <f>COUNTIF($A$127:$G$127,"48")</f>
        <v>0</v>
      </c>
      <c r="AO279" s="71">
        <f>COUNTIF($A$130:$G$130,"48")</f>
        <v>0</v>
      </c>
      <c r="AP279" s="71">
        <f>COUNTIF($A$133:$G$133,"48")</f>
        <v>0</v>
      </c>
      <c r="AQ279" s="71">
        <f>COUNTIF($A$136:$G$136,"48")</f>
        <v>0</v>
      </c>
      <c r="AR279" s="71">
        <f>COUNTIF($A$139:$G$139,"48")</f>
        <v>0</v>
      </c>
      <c r="AS279" s="71">
        <f>COUNTIF($A$142:$G$142,"48")</f>
        <v>0</v>
      </c>
      <c r="AT279" s="71">
        <f>COUNTIF($A$145:$G$145,"48")</f>
        <v>0</v>
      </c>
      <c r="AU279" s="71">
        <f>COUNTIF($A$148:$G$148,"48")</f>
        <v>0</v>
      </c>
      <c r="AV279" s="71">
        <f>COUNTIF($A$151:$G$151,"48")</f>
        <v>0</v>
      </c>
      <c r="AW279" s="71">
        <f>COUNTIF($A$154:$G$154,"48")</f>
        <v>0</v>
      </c>
      <c r="AX279" s="71">
        <f>COUNTIF($A$157:$G$157,"48")</f>
        <v>0</v>
      </c>
      <c r="AY279" s="71">
        <f>COUNTIF($A$160:$G$160,"48")</f>
        <v>0</v>
      </c>
      <c r="AZ279" s="71">
        <f>COUNTIF($A$163:$G$163,"48")</f>
        <v>0</v>
      </c>
      <c r="BA279" s="71">
        <f>COUNTIF($A$166:$G$166,"48")</f>
        <v>0</v>
      </c>
      <c r="BB279" s="173">
        <f>SUM(A279:BA279)</f>
        <v>0</v>
      </c>
      <c r="BC279" s="175">
        <f>BB279/360</f>
        <v>0</v>
      </c>
    </row>
    <row r="280" spans="1:55" ht="38.25" x14ac:dyDescent="0.2">
      <c r="A280" s="71" t="s">
        <v>162</v>
      </c>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174" t="s">
        <v>177</v>
      </c>
      <c r="BC280" s="174">
        <v>49</v>
      </c>
    </row>
    <row r="281" spans="1:55" x14ac:dyDescent="0.2">
      <c r="A281" s="177">
        <f>COUNTIF($A$10:$G$10,"49")</f>
        <v>0</v>
      </c>
      <c r="B281" s="71">
        <f>COUNTIF($A$13:$G$13,"49")</f>
        <v>0</v>
      </c>
      <c r="C281" s="71">
        <f>COUNTIF($A$16:$G$16,"49")</f>
        <v>0</v>
      </c>
      <c r="D281" s="71">
        <f>COUNTIF($A$19:$G$19,"49")</f>
        <v>0</v>
      </c>
      <c r="E281" s="71">
        <f>COUNTIF($A$22:$G$22,"49")</f>
        <v>0</v>
      </c>
      <c r="F281" s="71">
        <f>COUNTIF($A$25:$G$25,"49")</f>
        <v>0</v>
      </c>
      <c r="G281" s="71">
        <f>COUNTIF($A$28:$G$28,"49")</f>
        <v>0</v>
      </c>
      <c r="H281" s="71">
        <f>COUNTIF($A$31:$G$31,"49")</f>
        <v>0</v>
      </c>
      <c r="I281" s="71">
        <f>COUNTIF($A$34:$G$34,"49")</f>
        <v>0</v>
      </c>
      <c r="J281" s="71">
        <f>COUNTIF($A$37:$G$37,"49")</f>
        <v>0</v>
      </c>
      <c r="K281" s="71">
        <f>COUNTIF($A$40:$G$40,"49")</f>
        <v>0</v>
      </c>
      <c r="L281" s="71">
        <f>COUNTIF($A$43:$G$43,"49")</f>
        <v>0</v>
      </c>
      <c r="M281" s="71">
        <f>COUNTIF($A$46:$G$46,"49")</f>
        <v>0</v>
      </c>
      <c r="N281" s="71">
        <f>COUNTIF($A$49:$G$49,"49")</f>
        <v>0</v>
      </c>
      <c r="O281" s="71">
        <f>COUNTIF($A$52:$G$52,"49")</f>
        <v>0</v>
      </c>
      <c r="P281" s="71">
        <f>COUNTIF($A$55:$G$55,"49")</f>
        <v>0</v>
      </c>
      <c r="Q281" s="71">
        <f>COUNTIF($A$58:$G$58,"49")</f>
        <v>0</v>
      </c>
      <c r="R281" s="71">
        <f>COUNTIF($A$61:$G$61,"49")</f>
        <v>0</v>
      </c>
      <c r="S281" s="71">
        <f>COUNTIF($A$64:$G$64,"49")</f>
        <v>0</v>
      </c>
      <c r="T281" s="71">
        <f>COUNTIF($A$67:$G$67,"49")</f>
        <v>0</v>
      </c>
      <c r="U281" s="71">
        <f>COUNTIF($A$70:$G$70,"49")</f>
        <v>0</v>
      </c>
      <c r="V281" s="71">
        <f>COUNTIF($A$73:$G$73,"49")</f>
        <v>0</v>
      </c>
      <c r="W281" s="71">
        <f>COUNTIF($A$76:$G$76,"49")</f>
        <v>0</v>
      </c>
      <c r="X281" s="71">
        <f>COUNTIF($A$79:$G$79,"49")</f>
        <v>0</v>
      </c>
      <c r="Y281" s="71">
        <f>COUNTIF($A$82:$G$82,"49")</f>
        <v>0</v>
      </c>
      <c r="Z281" s="71">
        <f>COUNTIF($A$85:$G$85,"49")</f>
        <v>0</v>
      </c>
      <c r="AA281" s="71">
        <f>COUNTIF($A$88:$G$88,"49")</f>
        <v>0</v>
      </c>
      <c r="AB281" s="71">
        <f>COUNTIF($A$91:$G$91,"49")</f>
        <v>0</v>
      </c>
      <c r="AC281" s="71">
        <f>COUNTIF($A$94:$G$94,"49")</f>
        <v>0</v>
      </c>
      <c r="AD281" s="71">
        <f>COUNTIF($A$97:$G$97,"49")</f>
        <v>0</v>
      </c>
      <c r="AE281" s="71">
        <f>COUNTIF($A$100:$G$100,"49")</f>
        <v>0</v>
      </c>
      <c r="AF281" s="71">
        <f>COUNTIF($A$103:$G$103,"49")</f>
        <v>0</v>
      </c>
      <c r="AG281" s="71">
        <f>COUNTIF($A$106:$G$106,"49")</f>
        <v>0</v>
      </c>
      <c r="AH281" s="71">
        <f>COUNTIF($A$109:$G$109,"49")</f>
        <v>0</v>
      </c>
      <c r="AI281" s="71">
        <f>COUNTIF($A$112:$G$112,"49")</f>
        <v>0</v>
      </c>
      <c r="AJ281" s="71">
        <f>COUNTIF($A$115:$G$115,"49")</f>
        <v>0</v>
      </c>
      <c r="AK281" s="71">
        <f>COUNTIF($A$118:$G$118,"49")</f>
        <v>0</v>
      </c>
      <c r="AL281" s="71">
        <f>COUNTIF($A$121:$G$121,"49")</f>
        <v>0</v>
      </c>
      <c r="AM281" s="71">
        <f>COUNTIF($A$124:$G$124,"49")</f>
        <v>0</v>
      </c>
      <c r="AN281" s="71">
        <f>COUNTIF($A$127:$G$127,"49")</f>
        <v>0</v>
      </c>
      <c r="AO281" s="71">
        <f>COUNTIF($A$130:$G$130,"49")</f>
        <v>0</v>
      </c>
      <c r="AP281" s="71">
        <f>COUNTIF($A$133:$G$133,"49")</f>
        <v>0</v>
      </c>
      <c r="AQ281" s="71">
        <f>COUNTIF($A$136:$G$136,"49")</f>
        <v>0</v>
      </c>
      <c r="AR281" s="71">
        <f>COUNTIF($A$139:$G$139,"49")</f>
        <v>0</v>
      </c>
      <c r="AS281" s="71">
        <f>COUNTIF($A$142:$G$142,"49")</f>
        <v>0</v>
      </c>
      <c r="AT281" s="71">
        <f>COUNTIF($A$145:$G$145,"49")</f>
        <v>0</v>
      </c>
      <c r="AU281" s="71">
        <f>COUNTIF($A$148:$G$148,"49")</f>
        <v>0</v>
      </c>
      <c r="AV281" s="71">
        <f>COUNTIF($A$151:$G$151,"49")</f>
        <v>0</v>
      </c>
      <c r="AW281" s="71">
        <f>COUNTIF($A$154:$G$154,"49")</f>
        <v>0</v>
      </c>
      <c r="AX281" s="71">
        <f>COUNTIF($A$157:$G$157,"49")</f>
        <v>0</v>
      </c>
      <c r="AY281" s="71">
        <f>COUNTIF($A$160:$G$160,"49")</f>
        <v>0</v>
      </c>
      <c r="AZ281" s="71">
        <f>COUNTIF($A$163:$G$163,"49")</f>
        <v>0</v>
      </c>
      <c r="BA281" s="71">
        <f>COUNTIF($A$166:$G$166,"49")</f>
        <v>0</v>
      </c>
      <c r="BB281" s="173">
        <f>SUM(A281:BA281)</f>
        <v>0</v>
      </c>
      <c r="BC281" s="175">
        <f>BB281/360</f>
        <v>0</v>
      </c>
    </row>
    <row r="282" spans="1:55" ht="38.25" x14ac:dyDescent="0.2">
      <c r="A282" s="71" t="s">
        <v>163</v>
      </c>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174" t="s">
        <v>178</v>
      </c>
      <c r="BC282" s="174">
        <v>50</v>
      </c>
    </row>
    <row r="283" spans="1:55" x14ac:dyDescent="0.2">
      <c r="A283" s="177">
        <f>COUNTIF($A$10:$G$10,"50")</f>
        <v>0</v>
      </c>
      <c r="B283" s="71">
        <f>COUNTIF($A$13:$G$13,"50")</f>
        <v>0</v>
      </c>
      <c r="C283" s="71">
        <f>COUNTIF($A$16:$G$16,"50")</f>
        <v>0</v>
      </c>
      <c r="D283" s="71">
        <f>COUNTIF($A$19:$G$19,"50")</f>
        <v>0</v>
      </c>
      <c r="E283" s="71">
        <f>COUNTIF($A$22:$G$22,"50")</f>
        <v>0</v>
      </c>
      <c r="F283" s="71">
        <f>COUNTIF($A$25:$G$25,"50")</f>
        <v>0</v>
      </c>
      <c r="G283" s="71">
        <f>COUNTIF($A$28:$G$28,"50")</f>
        <v>0</v>
      </c>
      <c r="H283" s="71">
        <f>COUNTIF($A$31:$G$31,"50")</f>
        <v>0</v>
      </c>
      <c r="I283" s="71">
        <f>COUNTIF($A$34:$G$34,"50")</f>
        <v>0</v>
      </c>
      <c r="J283" s="71">
        <f>COUNTIF($A$37:$G$37,"50")</f>
        <v>0</v>
      </c>
      <c r="K283" s="71">
        <f>COUNTIF($A$40:$G$40,"50")</f>
        <v>0</v>
      </c>
      <c r="L283" s="71">
        <f>COUNTIF($A$43:$G$43,"50")</f>
        <v>0</v>
      </c>
      <c r="M283" s="71">
        <f>COUNTIF($A$46:$G$46,"50")</f>
        <v>0</v>
      </c>
      <c r="N283" s="71">
        <f>COUNTIF($A$49:$G$49,"50")</f>
        <v>0</v>
      </c>
      <c r="O283" s="71">
        <f>COUNTIF($A$52:$G$52,"50")</f>
        <v>0</v>
      </c>
      <c r="P283" s="71">
        <f>COUNTIF($A$55:$G$55,"50")</f>
        <v>0</v>
      </c>
      <c r="Q283" s="71">
        <f>COUNTIF($A$58:$G$58,"50")</f>
        <v>0</v>
      </c>
      <c r="R283" s="71">
        <f>COUNTIF($A$61:$G$61,"50")</f>
        <v>0</v>
      </c>
      <c r="S283" s="71">
        <f>COUNTIF($A$64:$G$64,"50")</f>
        <v>0</v>
      </c>
      <c r="T283" s="71">
        <f>COUNTIF($A$67:$G$67,"50")</f>
        <v>0</v>
      </c>
      <c r="U283" s="71">
        <f>COUNTIF($A$70:$G$70,"50")</f>
        <v>0</v>
      </c>
      <c r="V283" s="71">
        <f>COUNTIF($A$73:$G$73,"50")</f>
        <v>0</v>
      </c>
      <c r="W283" s="71">
        <f>COUNTIF($A$76:$G$76,"50")</f>
        <v>0</v>
      </c>
      <c r="X283" s="71">
        <f>COUNTIF($A$79:$G$79,"50")</f>
        <v>0</v>
      </c>
      <c r="Y283" s="71">
        <f>COUNTIF($A$82:$G$82,"50")</f>
        <v>0</v>
      </c>
      <c r="Z283" s="71">
        <f>COUNTIF($A$85:$G$85,"50")</f>
        <v>0</v>
      </c>
      <c r="AA283" s="71">
        <f>COUNTIF($A$88:$G$88,"50")</f>
        <v>0</v>
      </c>
      <c r="AB283" s="71">
        <f>COUNTIF($A$91:$G$91,"50")</f>
        <v>0</v>
      </c>
      <c r="AC283" s="71">
        <f>COUNTIF($A$94:$G$94,"50")</f>
        <v>0</v>
      </c>
      <c r="AD283" s="71">
        <f>COUNTIF($A$97:$G$97,"50")</f>
        <v>0</v>
      </c>
      <c r="AE283" s="71">
        <f>COUNTIF($A$100:$G$100,"50")</f>
        <v>0</v>
      </c>
      <c r="AF283" s="71">
        <f>COUNTIF($A$103:$G$103,"50")</f>
        <v>0</v>
      </c>
      <c r="AG283" s="71">
        <f>COUNTIF($A$106:$G$106,"50")</f>
        <v>0</v>
      </c>
      <c r="AH283" s="71">
        <f>COUNTIF($A$109:$G$109,"50")</f>
        <v>0</v>
      </c>
      <c r="AI283" s="71">
        <f>COUNTIF($A$112:$G$112,"50")</f>
        <v>0</v>
      </c>
      <c r="AJ283" s="71">
        <f>COUNTIF($A$115:$G$115,"50")</f>
        <v>0</v>
      </c>
      <c r="AK283" s="71">
        <f>COUNTIF($A$118:$G$118,"50")</f>
        <v>0</v>
      </c>
      <c r="AL283" s="71">
        <f>COUNTIF($A$121:$G$121,"50")</f>
        <v>0</v>
      </c>
      <c r="AM283" s="71">
        <f>COUNTIF($A$124:$G$124,"50")</f>
        <v>0</v>
      </c>
      <c r="AN283" s="71">
        <f>COUNTIF($A$127:$G$127,"50")</f>
        <v>0</v>
      </c>
      <c r="AO283" s="71">
        <f>COUNTIF($A$130:$G$130,"50")</f>
        <v>0</v>
      </c>
      <c r="AP283" s="71">
        <f>COUNTIF($A$133:$G$133,"50")</f>
        <v>0</v>
      </c>
      <c r="AQ283" s="71">
        <f>COUNTIF($A$136:$G$136,"50")</f>
        <v>0</v>
      </c>
      <c r="AR283" s="71">
        <f>COUNTIF($A$139:$G$139,"50")</f>
        <v>0</v>
      </c>
      <c r="AS283" s="71">
        <f>COUNTIF($A$142:$G$142,"50")</f>
        <v>0</v>
      </c>
      <c r="AT283" s="71">
        <f>COUNTIF($A$145:$G$145,"50")</f>
        <v>0</v>
      </c>
      <c r="AU283" s="71">
        <f>COUNTIF($A$148:$G$148,"50")</f>
        <v>0</v>
      </c>
      <c r="AV283" s="71">
        <f>COUNTIF($A$151:$G$151,"50")</f>
        <v>0</v>
      </c>
      <c r="AW283" s="71">
        <f>COUNTIF($A$154:$G$154,"50")</f>
        <v>0</v>
      </c>
      <c r="AX283" s="71">
        <f>COUNTIF($A$157:$G$157,"50")</f>
        <v>0</v>
      </c>
      <c r="AY283" s="71">
        <f>COUNTIF($A$160:$G$160,"50")</f>
        <v>0</v>
      </c>
      <c r="AZ283" s="71">
        <f>COUNTIF($A$163:$G$163,"50")</f>
        <v>0</v>
      </c>
      <c r="BA283" s="71">
        <f>COUNTIF($A$166:$G$166,"50")</f>
        <v>0</v>
      </c>
      <c r="BB283" s="173">
        <f>SUM(A283:BA283)</f>
        <v>0</v>
      </c>
      <c r="BC283" s="175">
        <f>BB283/360</f>
        <v>0</v>
      </c>
    </row>
    <row r="284" spans="1:55" ht="38.25" x14ac:dyDescent="0.2">
      <c r="A284" s="71" t="s">
        <v>164</v>
      </c>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174" t="s">
        <v>179</v>
      </c>
      <c r="BC284" s="174">
        <v>51</v>
      </c>
    </row>
    <row r="285" spans="1:55" x14ac:dyDescent="0.2">
      <c r="A285" s="177">
        <f>COUNTIF($A$10:$G$10,"51")</f>
        <v>0</v>
      </c>
      <c r="B285" s="71">
        <f>COUNTIF($A$13:$G$13,"51")</f>
        <v>0</v>
      </c>
      <c r="C285" s="71">
        <f>COUNTIF($A$16:$G$16,"51")</f>
        <v>0</v>
      </c>
      <c r="D285" s="71">
        <f>COUNTIF($A$19:$G$19,"51")</f>
        <v>0</v>
      </c>
      <c r="E285" s="71">
        <f>COUNTIF($A$22:$G$22,"51")</f>
        <v>0</v>
      </c>
      <c r="F285" s="71">
        <f>COUNTIF($A$25:$G$25,"51")</f>
        <v>0</v>
      </c>
      <c r="G285" s="71">
        <f>COUNTIF($A$28:$G$28,"51")</f>
        <v>0</v>
      </c>
      <c r="H285" s="71">
        <f>COUNTIF($A$31:$G$31,"51")</f>
        <v>0</v>
      </c>
      <c r="I285" s="71">
        <f>COUNTIF($A$34:$G$34,"51")</f>
        <v>0</v>
      </c>
      <c r="J285" s="71">
        <f>COUNTIF($A$37:$G$37,"51")</f>
        <v>0</v>
      </c>
      <c r="K285" s="71">
        <f>COUNTIF($A$40:$G$40,"51")</f>
        <v>0</v>
      </c>
      <c r="L285" s="71">
        <f>COUNTIF($A$43:$G$43,"51")</f>
        <v>0</v>
      </c>
      <c r="M285" s="71">
        <f>COUNTIF($A$46:$G$46,"51")</f>
        <v>0</v>
      </c>
      <c r="N285" s="71">
        <f>COUNTIF($A$49:$G$49,"51")</f>
        <v>0</v>
      </c>
      <c r="O285" s="71">
        <f>COUNTIF($A$52:$G$52,"51")</f>
        <v>0</v>
      </c>
      <c r="P285" s="71">
        <f>COUNTIF($A$55:$G$55,"51")</f>
        <v>0</v>
      </c>
      <c r="Q285" s="71">
        <f>COUNTIF($A$58:$G$58,"51")</f>
        <v>0</v>
      </c>
      <c r="R285" s="71">
        <f>COUNTIF($A$61:$G$61,"51")</f>
        <v>0</v>
      </c>
      <c r="S285" s="71">
        <f>COUNTIF($A$64:$G$64,"51")</f>
        <v>0</v>
      </c>
      <c r="T285" s="71">
        <f>COUNTIF($A$67:$G$67,"51")</f>
        <v>0</v>
      </c>
      <c r="U285" s="71">
        <f>COUNTIF($A$70:$G$70,"51")</f>
        <v>0</v>
      </c>
      <c r="V285" s="71">
        <f>COUNTIF($A$73:$G$73,"51")</f>
        <v>0</v>
      </c>
      <c r="W285" s="71">
        <f>COUNTIF($A$76:$G$76,"51")</f>
        <v>0</v>
      </c>
      <c r="X285" s="71">
        <f>COUNTIF($A$79:$G$79,"51")</f>
        <v>0</v>
      </c>
      <c r="Y285" s="71">
        <f>COUNTIF($A$82:$G$82,"51")</f>
        <v>0</v>
      </c>
      <c r="Z285" s="71">
        <f>COUNTIF($A$85:$G$85,"51")</f>
        <v>0</v>
      </c>
      <c r="AA285" s="71">
        <f>COUNTIF($A$88:$G$88,"51")</f>
        <v>0</v>
      </c>
      <c r="AB285" s="71">
        <f>COUNTIF($A$91:$G$91,"51")</f>
        <v>0</v>
      </c>
      <c r="AC285" s="71">
        <f>COUNTIF($A$94:$G$94,"51")</f>
        <v>0</v>
      </c>
      <c r="AD285" s="71">
        <f>COUNTIF($A$97:$G$97,"51")</f>
        <v>0</v>
      </c>
      <c r="AE285" s="71">
        <f>COUNTIF($A$100:$G$100,"51")</f>
        <v>0</v>
      </c>
      <c r="AF285" s="71">
        <f>COUNTIF($A$103:$G$103,"51")</f>
        <v>0</v>
      </c>
      <c r="AG285" s="71">
        <f>COUNTIF($A$106:$G$106,"51")</f>
        <v>0</v>
      </c>
      <c r="AH285" s="71">
        <f>COUNTIF($A$109:$G$109,"51")</f>
        <v>0</v>
      </c>
      <c r="AI285" s="71">
        <f>COUNTIF($A$112:$G$112,"51")</f>
        <v>0</v>
      </c>
      <c r="AJ285" s="71">
        <f>COUNTIF($A$115:$G$115,"51")</f>
        <v>0</v>
      </c>
      <c r="AK285" s="71">
        <f>COUNTIF($A$118:$G$118,"51")</f>
        <v>0</v>
      </c>
      <c r="AL285" s="71">
        <f>COUNTIF($A$121:$G$121,"51")</f>
        <v>0</v>
      </c>
      <c r="AM285" s="71">
        <f>COUNTIF($A$124:$G$124,"51")</f>
        <v>0</v>
      </c>
      <c r="AN285" s="71">
        <f>COUNTIF($A$127:$G$127,"51")</f>
        <v>0</v>
      </c>
      <c r="AO285" s="71">
        <f>COUNTIF($A$130:$G$130,"51")</f>
        <v>0</v>
      </c>
      <c r="AP285" s="71">
        <f>COUNTIF($A$133:$G$133,"51")</f>
        <v>0</v>
      </c>
      <c r="AQ285" s="71">
        <f>COUNTIF($A$136:$G$136,"51")</f>
        <v>0</v>
      </c>
      <c r="AR285" s="71">
        <f>COUNTIF($A$139:$G$139,"51")</f>
        <v>0</v>
      </c>
      <c r="AS285" s="71">
        <f>COUNTIF($A$142:$G$142,"51")</f>
        <v>0</v>
      </c>
      <c r="AT285" s="71">
        <f>COUNTIF($A$145:$G$145,"51")</f>
        <v>0</v>
      </c>
      <c r="AU285" s="71">
        <f>COUNTIF($A$148:$G$148,"51")</f>
        <v>0</v>
      </c>
      <c r="AV285" s="71">
        <f>COUNTIF($A$151:$G$151,"51")</f>
        <v>0</v>
      </c>
      <c r="AW285" s="71">
        <f>COUNTIF($A$154:$G$154,"51")</f>
        <v>0</v>
      </c>
      <c r="AX285" s="71">
        <f>COUNTIF($A$157:$G$157,"51")</f>
        <v>0</v>
      </c>
      <c r="AY285" s="71">
        <f>COUNTIF($A$160:$G$160,"51")</f>
        <v>0</v>
      </c>
      <c r="AZ285" s="71">
        <f>COUNTIF($A$163:$G$163,"51")</f>
        <v>0</v>
      </c>
      <c r="BA285" s="71">
        <f>COUNTIF($A$166:$G$166,"51")</f>
        <v>0</v>
      </c>
      <c r="BB285" s="173">
        <f>SUM(A285:BA285)</f>
        <v>0</v>
      </c>
      <c r="BC285" s="175">
        <f>BB285/360</f>
        <v>0</v>
      </c>
    </row>
    <row r="286" spans="1:55" ht="38.25" x14ac:dyDescent="0.2">
      <c r="A286" s="71" t="s">
        <v>165</v>
      </c>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174" t="s">
        <v>180</v>
      </c>
      <c r="BC286" s="174">
        <v>52</v>
      </c>
    </row>
    <row r="287" spans="1:55" x14ac:dyDescent="0.2">
      <c r="A287" s="177">
        <f>COUNTIF($A$10:$G$10,"52")</f>
        <v>0</v>
      </c>
      <c r="B287" s="71">
        <f>COUNTIF($A$13:$G$13,"52")</f>
        <v>0</v>
      </c>
      <c r="C287" s="71">
        <f>COUNTIF($A$16:$G$16,"52")</f>
        <v>0</v>
      </c>
      <c r="D287" s="71">
        <f>COUNTIF($A$19:$G$19,"52")</f>
        <v>0</v>
      </c>
      <c r="E287" s="71">
        <f>COUNTIF($A$22:$G$22,"52")</f>
        <v>0</v>
      </c>
      <c r="F287" s="71">
        <f>COUNTIF($A$25:$G$25,"52")</f>
        <v>0</v>
      </c>
      <c r="G287" s="71">
        <f>COUNTIF($A$28:$G$28,"52")</f>
        <v>0</v>
      </c>
      <c r="H287" s="71">
        <f>COUNTIF($A$31:$G$31,"52")</f>
        <v>0</v>
      </c>
      <c r="I287" s="71">
        <f>COUNTIF($A$34:$G$34,"52")</f>
        <v>0</v>
      </c>
      <c r="J287" s="71">
        <f>COUNTIF($A$37:$G$37,"52")</f>
        <v>0</v>
      </c>
      <c r="K287" s="71">
        <f>COUNTIF($A$40:$G$40,"52")</f>
        <v>0</v>
      </c>
      <c r="L287" s="71">
        <f>COUNTIF($A$43:$G$43,"52")</f>
        <v>0</v>
      </c>
      <c r="M287" s="71">
        <f>COUNTIF($A$46:$G$46,"52")</f>
        <v>0</v>
      </c>
      <c r="N287" s="71">
        <f>COUNTIF($A$49:$G$49,"52")</f>
        <v>0</v>
      </c>
      <c r="O287" s="71">
        <f>COUNTIF($A$52:$G$52,"52")</f>
        <v>0</v>
      </c>
      <c r="P287" s="71">
        <f>COUNTIF($A$55:$G$55,"52")</f>
        <v>0</v>
      </c>
      <c r="Q287" s="71">
        <f>COUNTIF($A$58:$G$58,"52")</f>
        <v>0</v>
      </c>
      <c r="R287" s="71">
        <f>COUNTIF($A$61:$G$61,"52")</f>
        <v>0</v>
      </c>
      <c r="S287" s="71">
        <f>COUNTIF($A$64:$G$64,"52")</f>
        <v>0</v>
      </c>
      <c r="T287" s="71">
        <f>COUNTIF($A$67:$G$67,"52")</f>
        <v>0</v>
      </c>
      <c r="U287" s="71">
        <f>COUNTIF($A$70:$G$70,"52")</f>
        <v>0</v>
      </c>
      <c r="V287" s="71">
        <f>COUNTIF($A$73:$G$73,"52")</f>
        <v>0</v>
      </c>
      <c r="W287" s="71">
        <f>COUNTIF($A$76:$G$76,"52")</f>
        <v>0</v>
      </c>
      <c r="X287" s="71">
        <f>COUNTIF($A$79:$G$79,"52")</f>
        <v>0</v>
      </c>
      <c r="Y287" s="71">
        <f>COUNTIF($A$82:$G$82,"52")</f>
        <v>0</v>
      </c>
      <c r="Z287" s="71">
        <f>COUNTIF($A$85:$G$85,"52")</f>
        <v>0</v>
      </c>
      <c r="AA287" s="71">
        <f>COUNTIF($A$88:$G$88,"52")</f>
        <v>0</v>
      </c>
      <c r="AB287" s="71">
        <f>COUNTIF($A$91:$G$91,"52")</f>
        <v>0</v>
      </c>
      <c r="AC287" s="71">
        <f>COUNTIF($A$94:$G$94,"52")</f>
        <v>0</v>
      </c>
      <c r="AD287" s="71">
        <f>COUNTIF($A$97:$G$97,"52")</f>
        <v>0</v>
      </c>
      <c r="AE287" s="71">
        <f>COUNTIF($A$100:$G$100,"52")</f>
        <v>0</v>
      </c>
      <c r="AF287" s="71">
        <f>COUNTIF($A$103:$G$103,"52")</f>
        <v>0</v>
      </c>
      <c r="AG287" s="71">
        <f>COUNTIF($A$106:$G$106,"52")</f>
        <v>0</v>
      </c>
      <c r="AH287" s="71">
        <f>COUNTIF($A$109:$G$109,"52")</f>
        <v>0</v>
      </c>
      <c r="AI287" s="71">
        <f>COUNTIF($A$112:$G$112,"52")</f>
        <v>0</v>
      </c>
      <c r="AJ287" s="71">
        <f>COUNTIF($A$115:$G$115,"52")</f>
        <v>0</v>
      </c>
      <c r="AK287" s="71">
        <f>COUNTIF($A$118:$G$118,"52")</f>
        <v>0</v>
      </c>
      <c r="AL287" s="71">
        <f>COUNTIF($A$121:$G$121,"52")</f>
        <v>0</v>
      </c>
      <c r="AM287" s="71">
        <f>COUNTIF($A$124:$G$124,"52")</f>
        <v>0</v>
      </c>
      <c r="AN287" s="71">
        <f>COUNTIF($A$127:$G$127,"52")</f>
        <v>0</v>
      </c>
      <c r="AO287" s="71">
        <f>COUNTIF($A$130:$G$130,"52")</f>
        <v>0</v>
      </c>
      <c r="AP287" s="71">
        <f>COUNTIF($A$133:$G$133,"52")</f>
        <v>0</v>
      </c>
      <c r="AQ287" s="71">
        <f>COUNTIF($A$136:$G$136,"52")</f>
        <v>0</v>
      </c>
      <c r="AR287" s="71">
        <f>COUNTIF($A$139:$G$139,"52")</f>
        <v>0</v>
      </c>
      <c r="AS287" s="71">
        <f>COUNTIF($A$142:$G$142,"52")</f>
        <v>0</v>
      </c>
      <c r="AT287" s="71">
        <f>COUNTIF($A$145:$G$145,"52")</f>
        <v>0</v>
      </c>
      <c r="AU287" s="71">
        <f>COUNTIF($A$148:$G$148,"52")</f>
        <v>0</v>
      </c>
      <c r="AV287" s="71">
        <f>COUNTIF($A$151:$G$151,"52")</f>
        <v>0</v>
      </c>
      <c r="AW287" s="71">
        <f>COUNTIF($A$154:$G$154,"52")</f>
        <v>0</v>
      </c>
      <c r="AX287" s="71">
        <f>COUNTIF($A$157:$G$157,"52")</f>
        <v>0</v>
      </c>
      <c r="AY287" s="71">
        <f>COUNTIF($A$160:$G$160,"52")</f>
        <v>0</v>
      </c>
      <c r="AZ287" s="71">
        <f>COUNTIF($A$163:$G$163,"52")</f>
        <v>0</v>
      </c>
      <c r="BA287" s="71">
        <f>COUNTIF($A$166:$G$166,"52")</f>
        <v>0</v>
      </c>
      <c r="BB287" s="173">
        <f>SUM(A287:BA287)</f>
        <v>0</v>
      </c>
      <c r="BC287" s="175">
        <f>BB287/360</f>
        <v>0</v>
      </c>
    </row>
    <row r="288" spans="1:55" ht="38.25" x14ac:dyDescent="0.2">
      <c r="A288" s="71" t="s">
        <v>166</v>
      </c>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174" t="s">
        <v>181</v>
      </c>
      <c r="BC288" s="174">
        <v>53</v>
      </c>
    </row>
    <row r="289" spans="1:55" x14ac:dyDescent="0.2">
      <c r="A289" s="177">
        <f>COUNTIF($A$10:$G$10,"53")</f>
        <v>0</v>
      </c>
      <c r="B289" s="71">
        <f>COUNTIF($A$13:$G$13,"53")</f>
        <v>0</v>
      </c>
      <c r="C289" s="71">
        <f>COUNTIF($A$16:$G$16,"53")</f>
        <v>0</v>
      </c>
      <c r="D289" s="71">
        <f>COUNTIF($A$19:$G$19,"53")</f>
        <v>0</v>
      </c>
      <c r="E289" s="71">
        <f>COUNTIF($A$22:$G$22,"53")</f>
        <v>0</v>
      </c>
      <c r="F289" s="71">
        <f>COUNTIF($A$25:$G$25,"53")</f>
        <v>0</v>
      </c>
      <c r="G289" s="71">
        <f>COUNTIF($A$28:$G$28,"53")</f>
        <v>0</v>
      </c>
      <c r="H289" s="71">
        <f>COUNTIF($A$31:$G$31,"53")</f>
        <v>0</v>
      </c>
      <c r="I289" s="71">
        <f>COUNTIF($A$34:$G$34,"53")</f>
        <v>0</v>
      </c>
      <c r="J289" s="71">
        <f>COUNTIF($A$37:$G$37,"53")</f>
        <v>0</v>
      </c>
      <c r="K289" s="71">
        <f>COUNTIF($A$40:$G$40,"53")</f>
        <v>0</v>
      </c>
      <c r="L289" s="71">
        <f>COUNTIF($A$43:$G$43,"53")</f>
        <v>0</v>
      </c>
      <c r="M289" s="71">
        <f>COUNTIF($A$46:$G$46,"53")</f>
        <v>0</v>
      </c>
      <c r="N289" s="71">
        <f>COUNTIF($A$49:$G$49,"53")</f>
        <v>0</v>
      </c>
      <c r="O289" s="71">
        <f>COUNTIF($A$52:$G$52,"53")</f>
        <v>0</v>
      </c>
      <c r="P289" s="71">
        <f>COUNTIF($A$55:$G$55,"53")</f>
        <v>0</v>
      </c>
      <c r="Q289" s="71">
        <f>COUNTIF($A$58:$G$58,"53")</f>
        <v>0</v>
      </c>
      <c r="R289" s="71">
        <f>COUNTIF($A$61:$G$61,"53")</f>
        <v>0</v>
      </c>
      <c r="S289" s="71">
        <f>COUNTIF($A$64:$G$64,"53")</f>
        <v>0</v>
      </c>
      <c r="T289" s="71">
        <f>COUNTIF($A$67:$G$67,"53")</f>
        <v>0</v>
      </c>
      <c r="U289" s="71">
        <f>COUNTIF($A$70:$G$70,"53")</f>
        <v>0</v>
      </c>
      <c r="V289" s="71">
        <f>COUNTIF($A$73:$G$73,"53")</f>
        <v>0</v>
      </c>
      <c r="W289" s="71">
        <f>COUNTIF($A$76:$G$76,"53")</f>
        <v>0</v>
      </c>
      <c r="X289" s="71">
        <f>COUNTIF($A$79:$G$79,"53")</f>
        <v>0</v>
      </c>
      <c r="Y289" s="71">
        <f>COUNTIF($A$82:$G$82,"53")</f>
        <v>0</v>
      </c>
      <c r="Z289" s="71">
        <f>COUNTIF($A$85:$G$85,"53")</f>
        <v>0</v>
      </c>
      <c r="AA289" s="71">
        <f>COUNTIF($A$88:$G$88,"53")</f>
        <v>0</v>
      </c>
      <c r="AB289" s="71">
        <f>COUNTIF($A$91:$G$91,"53")</f>
        <v>0</v>
      </c>
      <c r="AC289" s="71">
        <f>COUNTIF($A$94:$G$94,"53")</f>
        <v>0</v>
      </c>
      <c r="AD289" s="71">
        <f>COUNTIF($A$97:$G$97,"53")</f>
        <v>0</v>
      </c>
      <c r="AE289" s="71">
        <f>COUNTIF($A$100:$G$100,"53")</f>
        <v>0</v>
      </c>
      <c r="AF289" s="71">
        <f>COUNTIF($A$103:$G$103,"53")</f>
        <v>0</v>
      </c>
      <c r="AG289" s="71">
        <f>COUNTIF($A$106:$G$106,"53")</f>
        <v>0</v>
      </c>
      <c r="AH289" s="71">
        <f>COUNTIF($A$109:$G$109,"53")</f>
        <v>0</v>
      </c>
      <c r="AI289" s="71">
        <f>COUNTIF($A$112:$G$112,"53")</f>
        <v>0</v>
      </c>
      <c r="AJ289" s="71">
        <f>COUNTIF($A$115:$G$115,"53")</f>
        <v>0</v>
      </c>
      <c r="AK289" s="71">
        <f>COUNTIF($A$118:$G$118,"53")</f>
        <v>0</v>
      </c>
      <c r="AL289" s="71">
        <f>COUNTIF($A$121:$G$121,"53")</f>
        <v>0</v>
      </c>
      <c r="AM289" s="71">
        <f>COUNTIF($A$124:$G$124,"53")</f>
        <v>0</v>
      </c>
      <c r="AN289" s="71">
        <f>COUNTIF($A$127:$G$127,"53")</f>
        <v>0</v>
      </c>
      <c r="AO289" s="71">
        <f>COUNTIF($A$130:$G$130,"53")</f>
        <v>0</v>
      </c>
      <c r="AP289" s="71">
        <f>COUNTIF($A$133:$G$133,"53")</f>
        <v>0</v>
      </c>
      <c r="AQ289" s="71">
        <f>COUNTIF($A$136:$G$136,"53")</f>
        <v>0</v>
      </c>
      <c r="AR289" s="71">
        <f>COUNTIF($A$139:$G$139,"53")</f>
        <v>0</v>
      </c>
      <c r="AS289" s="71">
        <f>COUNTIF($A$142:$G$142,"53")</f>
        <v>0</v>
      </c>
      <c r="AT289" s="71">
        <f>COUNTIF($A$145:$G$145,"53")</f>
        <v>0</v>
      </c>
      <c r="AU289" s="71">
        <f>COUNTIF($A$148:$G$148,"53")</f>
        <v>0</v>
      </c>
      <c r="AV289" s="71">
        <f>COUNTIF($A$151:$G$151,"53")</f>
        <v>0</v>
      </c>
      <c r="AW289" s="71">
        <f>COUNTIF($A$154:$G$154,"53")</f>
        <v>0</v>
      </c>
      <c r="AX289" s="71">
        <f>COUNTIF($A$157:$G$157,"53")</f>
        <v>0</v>
      </c>
      <c r="AY289" s="71">
        <f>COUNTIF($A$160:$G$160,"53")</f>
        <v>0</v>
      </c>
      <c r="AZ289" s="71">
        <f>COUNTIF($A$163:$G$163,"53")</f>
        <v>0</v>
      </c>
      <c r="BA289" s="71">
        <f>COUNTIF($A$166:$G$166,"53")</f>
        <v>0</v>
      </c>
      <c r="BB289" s="173">
        <f>SUM(A289:BA289)</f>
        <v>0</v>
      </c>
      <c r="BC289" s="175">
        <f>BB289/360</f>
        <v>0</v>
      </c>
    </row>
    <row r="290" spans="1:55" ht="38.25" x14ac:dyDescent="0.2">
      <c r="A290" s="71" t="s">
        <v>167</v>
      </c>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174" t="s">
        <v>182</v>
      </c>
      <c r="BC290" s="174">
        <v>54</v>
      </c>
    </row>
    <row r="291" spans="1:55" x14ac:dyDescent="0.2">
      <c r="A291" s="177">
        <f>COUNTIF($A$10:$G$10,"54")</f>
        <v>0</v>
      </c>
      <c r="B291" s="71">
        <f>COUNTIF($A$13:$G$13,"54")</f>
        <v>0</v>
      </c>
      <c r="C291" s="71">
        <f>COUNTIF($A$16:$G$16,"54")</f>
        <v>0</v>
      </c>
      <c r="D291" s="71">
        <f>COUNTIF($A$19:$G$19,"54")</f>
        <v>0</v>
      </c>
      <c r="E291" s="71">
        <f>COUNTIF($A$22:$G$22,"54")</f>
        <v>0</v>
      </c>
      <c r="F291" s="71">
        <f>COUNTIF($A$25:$G$25,"54")</f>
        <v>0</v>
      </c>
      <c r="G291" s="71">
        <f>COUNTIF($A$28:$G$28,"54")</f>
        <v>0</v>
      </c>
      <c r="H291" s="71">
        <f>COUNTIF($A$31:$G$31,"54")</f>
        <v>0</v>
      </c>
      <c r="I291" s="71">
        <f>COUNTIF($A$34:$G$34,"54")</f>
        <v>0</v>
      </c>
      <c r="J291" s="71">
        <f>COUNTIF($A$37:$G$37,"54")</f>
        <v>0</v>
      </c>
      <c r="K291" s="71">
        <f>COUNTIF($A$40:$G$40,"54")</f>
        <v>0</v>
      </c>
      <c r="L291" s="71">
        <f>COUNTIF($A$43:$G$43,"54")</f>
        <v>0</v>
      </c>
      <c r="M291" s="71">
        <f>COUNTIF($A$46:$G$46,"54")</f>
        <v>0</v>
      </c>
      <c r="N291" s="71">
        <f>COUNTIF($A$49:$G$49,"54")</f>
        <v>0</v>
      </c>
      <c r="O291" s="71">
        <f>COUNTIF($A$52:$G$52,"54")</f>
        <v>0</v>
      </c>
      <c r="P291" s="71">
        <f>COUNTIF($A$55:$G$55,"54")</f>
        <v>0</v>
      </c>
      <c r="Q291" s="71">
        <f>COUNTIF($A$58:$G$58,"54")</f>
        <v>0</v>
      </c>
      <c r="R291" s="71">
        <f>COUNTIF($A$61:$G$61,"54")</f>
        <v>0</v>
      </c>
      <c r="S291" s="71">
        <f>COUNTIF($A$64:$G$64,"54")</f>
        <v>0</v>
      </c>
      <c r="T291" s="71">
        <f>COUNTIF($A$67:$G$67,"54")</f>
        <v>0</v>
      </c>
      <c r="U291" s="71">
        <f>COUNTIF($A$70:$G$70,"54")</f>
        <v>0</v>
      </c>
      <c r="V291" s="71">
        <f>COUNTIF($A$73:$G$73,"54")</f>
        <v>0</v>
      </c>
      <c r="W291" s="71">
        <f>COUNTIF($A$76:$G$76,"54")</f>
        <v>0</v>
      </c>
      <c r="X291" s="71">
        <f>COUNTIF($A$79:$G$79,"54")</f>
        <v>0</v>
      </c>
      <c r="Y291" s="71">
        <f>COUNTIF($A$82:$G$82,"54")</f>
        <v>0</v>
      </c>
      <c r="Z291" s="71">
        <f>COUNTIF($A$85:$G$85,"54")</f>
        <v>0</v>
      </c>
      <c r="AA291" s="71">
        <f>COUNTIF($A$88:$G$88,"54")</f>
        <v>0</v>
      </c>
      <c r="AB291" s="71">
        <f>COUNTIF($A$91:$G$91,"54")</f>
        <v>0</v>
      </c>
      <c r="AC291" s="71">
        <f>COUNTIF($A$94:$G$94,"54")</f>
        <v>0</v>
      </c>
      <c r="AD291" s="71">
        <f>COUNTIF($A$97:$G$97,"54")</f>
        <v>0</v>
      </c>
      <c r="AE291" s="71">
        <f>COUNTIF($A$100:$G$100,"54")</f>
        <v>0</v>
      </c>
      <c r="AF291" s="71">
        <f>COUNTIF($A$103:$G$103,"54")</f>
        <v>0</v>
      </c>
      <c r="AG291" s="71">
        <f>COUNTIF($A$106:$G$106,"54")</f>
        <v>0</v>
      </c>
      <c r="AH291" s="71">
        <f>COUNTIF($A$109:$G$109,"54")</f>
        <v>0</v>
      </c>
      <c r="AI291" s="71">
        <f>COUNTIF($A$112:$G$112,"54")</f>
        <v>0</v>
      </c>
      <c r="AJ291" s="71">
        <f>COUNTIF($A$115:$G$115,"54")</f>
        <v>0</v>
      </c>
      <c r="AK291" s="71">
        <f>COUNTIF($A$118:$G$118,"54")</f>
        <v>0</v>
      </c>
      <c r="AL291" s="71">
        <f>COUNTIF($A$121:$G$121,"54")</f>
        <v>0</v>
      </c>
      <c r="AM291" s="71">
        <f>COUNTIF($A$124:$G$124,"54")</f>
        <v>0</v>
      </c>
      <c r="AN291" s="71">
        <f>COUNTIF($A$127:$G$127,"54")</f>
        <v>0</v>
      </c>
      <c r="AO291" s="71">
        <f>COUNTIF($A$130:$G$130,"54")</f>
        <v>0</v>
      </c>
      <c r="AP291" s="71">
        <f>COUNTIF($A$133:$G$133,"54")</f>
        <v>0</v>
      </c>
      <c r="AQ291" s="71">
        <f>COUNTIF($A$136:$G$136,"54")</f>
        <v>0</v>
      </c>
      <c r="AR291" s="71">
        <f>COUNTIF($A$139:$G$139,"54")</f>
        <v>0</v>
      </c>
      <c r="AS291" s="71">
        <f>COUNTIF($A$142:$G$142,"54")</f>
        <v>0</v>
      </c>
      <c r="AT291" s="71">
        <f>COUNTIF($A$145:$G$145,"54")</f>
        <v>0</v>
      </c>
      <c r="AU291" s="71">
        <f>COUNTIF($A$148:$G$148,"54")</f>
        <v>0</v>
      </c>
      <c r="AV291" s="71">
        <f>COUNTIF($A$151:$G$151,"54")</f>
        <v>0</v>
      </c>
      <c r="AW291" s="71">
        <f>COUNTIF($A$154:$G$154,"54")</f>
        <v>0</v>
      </c>
      <c r="AX291" s="71">
        <f>COUNTIF($A$157:$G$157,"54")</f>
        <v>0</v>
      </c>
      <c r="AY291" s="71">
        <f>COUNTIF($A$160:$G$160,"54")</f>
        <v>0</v>
      </c>
      <c r="AZ291" s="71">
        <f>COUNTIF($A$163:$G$163,"54")</f>
        <v>0</v>
      </c>
      <c r="BA291" s="71">
        <f>COUNTIF($A$166:$G$166,"54")</f>
        <v>0</v>
      </c>
      <c r="BB291" s="173">
        <f>SUM(A291:BA291)</f>
        <v>0</v>
      </c>
      <c r="BC291" s="175">
        <f>BB291/360</f>
        <v>0</v>
      </c>
    </row>
    <row r="292" spans="1:55" ht="38.25" x14ac:dyDescent="0.2">
      <c r="A292" s="71" t="s">
        <v>168</v>
      </c>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174" t="s">
        <v>183</v>
      </c>
      <c r="BC292" s="174">
        <v>55</v>
      </c>
    </row>
    <row r="293" spans="1:55" x14ac:dyDescent="0.2">
      <c r="A293" s="177">
        <f>COUNTIF($A$10:$G$10,"55")</f>
        <v>0</v>
      </c>
      <c r="B293" s="71">
        <f>COUNTIF($A$13:$G$13,"55")</f>
        <v>0</v>
      </c>
      <c r="C293" s="71">
        <f>COUNTIF($A$16:$G$16,"55")</f>
        <v>0</v>
      </c>
      <c r="D293" s="71">
        <f>COUNTIF($A$19:$G$19,"55")</f>
        <v>0</v>
      </c>
      <c r="E293" s="71">
        <f>COUNTIF($A$22:$G$22,"55")</f>
        <v>0</v>
      </c>
      <c r="F293" s="71">
        <f>COUNTIF($A$25:$G$25,"55")</f>
        <v>0</v>
      </c>
      <c r="G293" s="71">
        <f>COUNTIF($A$28:$G$28,"55")</f>
        <v>0</v>
      </c>
      <c r="H293" s="71">
        <f>COUNTIF($A$31:$G$31,"55")</f>
        <v>0</v>
      </c>
      <c r="I293" s="71">
        <f>COUNTIF($A$34:$G$34,"55")</f>
        <v>0</v>
      </c>
      <c r="J293" s="71">
        <f>COUNTIF($A$37:$G$37,"55")</f>
        <v>0</v>
      </c>
      <c r="K293" s="71">
        <f>COUNTIF($A$40:$G$40,"55")</f>
        <v>0</v>
      </c>
      <c r="L293" s="71">
        <f>COUNTIF($A$43:$G$43,"55")</f>
        <v>0</v>
      </c>
      <c r="M293" s="71">
        <f>COUNTIF($A$46:$G$46,"55")</f>
        <v>0</v>
      </c>
      <c r="N293" s="71">
        <f>COUNTIF($A$49:$G$49,"55")</f>
        <v>0</v>
      </c>
      <c r="O293" s="71">
        <f>COUNTIF($A$52:$G$52,"55")</f>
        <v>0</v>
      </c>
      <c r="P293" s="71">
        <f>COUNTIF($A$55:$G$55,"55")</f>
        <v>0</v>
      </c>
      <c r="Q293" s="71">
        <f>COUNTIF($A$58:$G$58,"55")</f>
        <v>0</v>
      </c>
      <c r="R293" s="71">
        <f>COUNTIF($A$61:$G$61,"55")</f>
        <v>0</v>
      </c>
      <c r="S293" s="71">
        <f>COUNTIF($A$64:$G$64,"55")</f>
        <v>0</v>
      </c>
      <c r="T293" s="71">
        <f>COUNTIF($A$67:$G$67,"55")</f>
        <v>0</v>
      </c>
      <c r="U293" s="71">
        <f>COUNTIF($A$70:$G$70,"55")</f>
        <v>0</v>
      </c>
      <c r="V293" s="71">
        <f>COUNTIF($A$73:$G$73,"55")</f>
        <v>0</v>
      </c>
      <c r="W293" s="71">
        <f>COUNTIF($A$76:$G$76,"55")</f>
        <v>0</v>
      </c>
      <c r="X293" s="71">
        <f>COUNTIF($A$79:$G$79,"55")</f>
        <v>0</v>
      </c>
      <c r="Y293" s="71">
        <f>COUNTIF($A$82:$G$82,"55")</f>
        <v>0</v>
      </c>
      <c r="Z293" s="71">
        <f>COUNTIF($A$85:$G$85,"55")</f>
        <v>0</v>
      </c>
      <c r="AA293" s="71">
        <f>COUNTIF($A$88:$G$88,"55")</f>
        <v>0</v>
      </c>
      <c r="AB293" s="71">
        <f>COUNTIF($A$91:$G$91,"55")</f>
        <v>0</v>
      </c>
      <c r="AC293" s="71">
        <f>COUNTIF($A$94:$G$94,"55")</f>
        <v>0</v>
      </c>
      <c r="AD293" s="71">
        <f>COUNTIF($A$97:$G$97,"55")</f>
        <v>0</v>
      </c>
      <c r="AE293" s="71">
        <f>COUNTIF($A$100:$G$100,"55")</f>
        <v>0</v>
      </c>
      <c r="AF293" s="71">
        <f>COUNTIF($A$103:$G$103,"55")</f>
        <v>0</v>
      </c>
      <c r="AG293" s="71">
        <f>COUNTIF($A$106:$G$106,"55")</f>
        <v>0</v>
      </c>
      <c r="AH293" s="71">
        <f>COUNTIF($A$109:$G$109,"55")</f>
        <v>0</v>
      </c>
      <c r="AI293" s="71">
        <f>COUNTIF($A$112:$G$112,"55")</f>
        <v>0</v>
      </c>
      <c r="AJ293" s="71">
        <f>COUNTIF($A$115:$G$115,"55")</f>
        <v>0</v>
      </c>
      <c r="AK293" s="71">
        <f>COUNTIF($A$118:$G$118,"55")</f>
        <v>0</v>
      </c>
      <c r="AL293" s="71">
        <f>COUNTIF($A$121:$G$121,"55")</f>
        <v>0</v>
      </c>
      <c r="AM293" s="71">
        <f>COUNTIF($A$124:$G$124,"55")</f>
        <v>0</v>
      </c>
      <c r="AN293" s="71">
        <f>COUNTIF($A$127:$G$127,"55")</f>
        <v>0</v>
      </c>
      <c r="AO293" s="71">
        <f>COUNTIF($A$130:$G$130,"55")</f>
        <v>0</v>
      </c>
      <c r="AP293" s="71">
        <f>COUNTIF($A$133:$G$133,"55")</f>
        <v>0</v>
      </c>
      <c r="AQ293" s="71">
        <f>COUNTIF($A$136:$G$136,"55")</f>
        <v>0</v>
      </c>
      <c r="AR293" s="71">
        <f>COUNTIF($A$139:$G$139,"55")</f>
        <v>0</v>
      </c>
      <c r="AS293" s="71">
        <f>COUNTIF($A$142:$G$142,"55")</f>
        <v>0</v>
      </c>
      <c r="AT293" s="71">
        <f>COUNTIF($A$145:$G$145,"55")</f>
        <v>0</v>
      </c>
      <c r="AU293" s="71">
        <f>COUNTIF($A$148:$G$148,"55")</f>
        <v>0</v>
      </c>
      <c r="AV293" s="71">
        <f>COUNTIF($A$151:$G$151,"55")</f>
        <v>0</v>
      </c>
      <c r="AW293" s="71">
        <f>COUNTIF($A$154:$G$154,"55")</f>
        <v>0</v>
      </c>
      <c r="AX293" s="71">
        <f>COUNTIF($A$157:$G$157,"55")</f>
        <v>0</v>
      </c>
      <c r="AY293" s="71">
        <f>COUNTIF($A$160:$G$160,"55")</f>
        <v>0</v>
      </c>
      <c r="AZ293" s="71">
        <f>COUNTIF($A$163:$G$163,"55")</f>
        <v>0</v>
      </c>
      <c r="BA293" s="71">
        <f>COUNTIF($A$166:$G$166,"55")</f>
        <v>0</v>
      </c>
      <c r="BB293" s="173">
        <f>SUM(A293:BA293)</f>
        <v>0</v>
      </c>
      <c r="BC293" s="175">
        <f>BB293/360</f>
        <v>0</v>
      </c>
    </row>
    <row r="294" spans="1:55" ht="38.25" x14ac:dyDescent="0.2">
      <c r="A294" s="71" t="s">
        <v>169</v>
      </c>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174" t="s">
        <v>184</v>
      </c>
      <c r="BC294" s="174">
        <v>56</v>
      </c>
    </row>
    <row r="295" spans="1:55" x14ac:dyDescent="0.2">
      <c r="A295" s="177">
        <f>COUNTIF($A$10:$G$10,"56")</f>
        <v>0</v>
      </c>
      <c r="B295" s="71">
        <f>COUNTIF($A$13:$G$13,"56")</f>
        <v>0</v>
      </c>
      <c r="C295" s="71">
        <f>COUNTIF($A$16:$G$16,"56")</f>
        <v>0</v>
      </c>
      <c r="D295" s="71">
        <f>COUNTIF($A$19:$G$19,"56")</f>
        <v>0</v>
      </c>
      <c r="E295" s="71">
        <f>COUNTIF($A$22:$G$22,"56")</f>
        <v>0</v>
      </c>
      <c r="F295" s="71">
        <f>COUNTIF($A$25:$G$25,"56")</f>
        <v>0</v>
      </c>
      <c r="G295" s="71">
        <f>COUNTIF($A$28:$G$28,"56")</f>
        <v>0</v>
      </c>
      <c r="H295" s="71">
        <f>COUNTIF($A$31:$G$31,"56")</f>
        <v>0</v>
      </c>
      <c r="I295" s="71">
        <f>COUNTIF($A$34:$G$34,"56")</f>
        <v>0</v>
      </c>
      <c r="J295" s="71">
        <f>COUNTIF($A$37:$G$37,"56")</f>
        <v>0</v>
      </c>
      <c r="K295" s="71">
        <f>COUNTIF($A$40:$G$40,"56")</f>
        <v>0</v>
      </c>
      <c r="L295" s="71">
        <f>COUNTIF($A$43:$G$43,"56")</f>
        <v>0</v>
      </c>
      <c r="M295" s="71">
        <f>COUNTIF($A$46:$G$46,"56")</f>
        <v>0</v>
      </c>
      <c r="N295" s="71">
        <f>COUNTIF($A$49:$G$49,"56")</f>
        <v>0</v>
      </c>
      <c r="O295" s="71">
        <f>COUNTIF($A$52:$G$52,"56")</f>
        <v>0</v>
      </c>
      <c r="P295" s="71">
        <f>COUNTIF($A$55:$G$55,"56")</f>
        <v>0</v>
      </c>
      <c r="Q295" s="71">
        <f>COUNTIF($A$58:$G$58,"56")</f>
        <v>0</v>
      </c>
      <c r="R295" s="71">
        <f>COUNTIF($A$61:$G$61,"56")</f>
        <v>0</v>
      </c>
      <c r="S295" s="71">
        <f>COUNTIF($A$64:$G$64,"56")</f>
        <v>0</v>
      </c>
      <c r="T295" s="71">
        <f>COUNTIF($A$67:$G$67,"56")</f>
        <v>0</v>
      </c>
      <c r="U295" s="71">
        <f>COUNTIF($A$70:$G$70,"56")</f>
        <v>0</v>
      </c>
      <c r="V295" s="71">
        <f>COUNTIF($A$73:$G$73,"56")</f>
        <v>0</v>
      </c>
      <c r="W295" s="71">
        <f>COUNTIF($A$76:$G$76,"56")</f>
        <v>0</v>
      </c>
      <c r="X295" s="71">
        <f>COUNTIF($A$79:$G$79,"56")</f>
        <v>0</v>
      </c>
      <c r="Y295" s="71">
        <f>COUNTIF($A$82:$G$82,"56")</f>
        <v>0</v>
      </c>
      <c r="Z295" s="71">
        <f>COUNTIF($A$85:$G$85,"56")</f>
        <v>0</v>
      </c>
      <c r="AA295" s="71">
        <f>COUNTIF($A$88:$G$88,"56")</f>
        <v>0</v>
      </c>
      <c r="AB295" s="71">
        <f>COUNTIF($A$91:$G$91,"56")</f>
        <v>0</v>
      </c>
      <c r="AC295" s="71">
        <f>COUNTIF($A$94:$G$94,"56")</f>
        <v>0</v>
      </c>
      <c r="AD295" s="71">
        <f>COUNTIF($A$97:$G$97,"56")</f>
        <v>0</v>
      </c>
      <c r="AE295" s="71">
        <f>COUNTIF($A$100:$G$100,"56")</f>
        <v>0</v>
      </c>
      <c r="AF295" s="71">
        <f>COUNTIF($A$103:$G$103,"56")</f>
        <v>0</v>
      </c>
      <c r="AG295" s="71">
        <f>COUNTIF($A$106:$G$106,"56")</f>
        <v>0</v>
      </c>
      <c r="AH295" s="71">
        <f>COUNTIF($A$109:$G$109,"56")</f>
        <v>0</v>
      </c>
      <c r="AI295" s="71">
        <f>COUNTIF($A$112:$G$112,"56")</f>
        <v>0</v>
      </c>
      <c r="AJ295" s="71">
        <f>COUNTIF($A$115:$G$115,"56")</f>
        <v>0</v>
      </c>
      <c r="AK295" s="71">
        <f>COUNTIF($A$118:$G$118,"56")</f>
        <v>0</v>
      </c>
      <c r="AL295" s="71">
        <f>COUNTIF($A$121:$G$121,"56")</f>
        <v>0</v>
      </c>
      <c r="AM295" s="71">
        <f>COUNTIF($A$124:$G$124,"56")</f>
        <v>0</v>
      </c>
      <c r="AN295" s="71">
        <f>COUNTIF($A$127:$G$127,"56")</f>
        <v>0</v>
      </c>
      <c r="AO295" s="71">
        <f>COUNTIF($A$130:$G$130,"56")</f>
        <v>0</v>
      </c>
      <c r="AP295" s="71">
        <f>COUNTIF($A$133:$G$133,"56")</f>
        <v>0</v>
      </c>
      <c r="AQ295" s="71">
        <f>COUNTIF($A$136:$G$136,"56")</f>
        <v>0</v>
      </c>
      <c r="AR295" s="71">
        <f>COUNTIF($A$139:$G$139,"56")</f>
        <v>0</v>
      </c>
      <c r="AS295" s="71">
        <f>COUNTIF($A$142:$G$142,"56")</f>
        <v>0</v>
      </c>
      <c r="AT295" s="71">
        <f>COUNTIF($A$145:$G$145,"56")</f>
        <v>0</v>
      </c>
      <c r="AU295" s="71">
        <f>COUNTIF($A$148:$G$148,"56")</f>
        <v>0</v>
      </c>
      <c r="AV295" s="71">
        <f>COUNTIF($A$151:$G$151,"56")</f>
        <v>0</v>
      </c>
      <c r="AW295" s="71">
        <f>COUNTIF($A$154:$G$154,"56")</f>
        <v>0</v>
      </c>
      <c r="AX295" s="71">
        <f>COUNTIF($A$157:$G$157,"56")</f>
        <v>0</v>
      </c>
      <c r="AY295" s="71">
        <f>COUNTIF($A$160:$G$160,"56")</f>
        <v>0</v>
      </c>
      <c r="AZ295" s="71">
        <f>COUNTIF($A$163:$G$163,"56")</f>
        <v>0</v>
      </c>
      <c r="BA295" s="71">
        <f>COUNTIF($A$166:$G$166,"56")</f>
        <v>0</v>
      </c>
      <c r="BB295" s="173">
        <f>SUM(A295:BA295)</f>
        <v>0</v>
      </c>
      <c r="BC295" s="175">
        <f>BB295/360</f>
        <v>0</v>
      </c>
    </row>
    <row r="296" spans="1:55" ht="38.25" x14ac:dyDescent="0.2">
      <c r="A296" s="71" t="s">
        <v>170</v>
      </c>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174" t="s">
        <v>185</v>
      </c>
      <c r="BC296" s="174">
        <v>57</v>
      </c>
    </row>
    <row r="297" spans="1:55" x14ac:dyDescent="0.2">
      <c r="A297" s="177">
        <f>COUNTIF($A$10:$G$10,"57")</f>
        <v>0</v>
      </c>
      <c r="B297" s="71">
        <f>COUNTIF($A$13:$G$13,"57")</f>
        <v>0</v>
      </c>
      <c r="C297" s="71">
        <f>COUNTIF($A$16:$G$16,"57")</f>
        <v>0</v>
      </c>
      <c r="D297" s="71">
        <f>COUNTIF($A$19:$G$19,"57")</f>
        <v>0</v>
      </c>
      <c r="E297" s="71">
        <f>COUNTIF($A$22:$G$22,"57")</f>
        <v>0</v>
      </c>
      <c r="F297" s="71">
        <f>COUNTIF($A$25:$G$25,"57")</f>
        <v>0</v>
      </c>
      <c r="G297" s="71">
        <f>COUNTIF($A$28:$G$28,"57")</f>
        <v>0</v>
      </c>
      <c r="H297" s="71">
        <f>COUNTIF($A$31:$G$31,"57")</f>
        <v>0</v>
      </c>
      <c r="I297" s="71">
        <f>COUNTIF($A$34:$G$34,"57")</f>
        <v>0</v>
      </c>
      <c r="J297" s="71">
        <f>COUNTIF($A$37:$G$37,"57")</f>
        <v>0</v>
      </c>
      <c r="K297" s="71">
        <f>COUNTIF($A$40:$G$40,"57")</f>
        <v>0</v>
      </c>
      <c r="L297" s="71">
        <f>COUNTIF($A$43:$G$43,"57")</f>
        <v>0</v>
      </c>
      <c r="M297" s="71">
        <f>COUNTIF($A$46:$G$46,"57")</f>
        <v>0</v>
      </c>
      <c r="N297" s="71">
        <f>COUNTIF($A$49:$G$49,"57")</f>
        <v>0</v>
      </c>
      <c r="O297" s="71">
        <f>COUNTIF($A$52:$G$52,"57")</f>
        <v>0</v>
      </c>
      <c r="P297" s="71">
        <f>COUNTIF($A$55:$G$55,"57")</f>
        <v>0</v>
      </c>
      <c r="Q297" s="71">
        <f>COUNTIF($A$58:$G$58,"57")</f>
        <v>0</v>
      </c>
      <c r="R297" s="71">
        <f>COUNTIF($A$61:$G$61,"57")</f>
        <v>0</v>
      </c>
      <c r="S297" s="71">
        <f>COUNTIF($A$64:$G$64,"57")</f>
        <v>0</v>
      </c>
      <c r="T297" s="71">
        <f>COUNTIF($A$67:$G$67,"57")</f>
        <v>0</v>
      </c>
      <c r="U297" s="71">
        <f>COUNTIF($A$70:$G$70,"57")</f>
        <v>0</v>
      </c>
      <c r="V297" s="71">
        <f>COUNTIF($A$73:$G$73,"57")</f>
        <v>0</v>
      </c>
      <c r="W297" s="71">
        <f>COUNTIF($A$76:$G$76,"57")</f>
        <v>0</v>
      </c>
      <c r="X297" s="71">
        <f>COUNTIF($A$79:$G$79,"57")</f>
        <v>0</v>
      </c>
      <c r="Y297" s="71">
        <f>COUNTIF($A$82:$G$82,"57")</f>
        <v>0</v>
      </c>
      <c r="Z297" s="71">
        <f>COUNTIF($A$85:$G$85,"57")</f>
        <v>0</v>
      </c>
      <c r="AA297" s="71">
        <f>COUNTIF($A$88:$G$88,"57")</f>
        <v>0</v>
      </c>
      <c r="AB297" s="71">
        <f>COUNTIF($A$91:$G$91,"57")</f>
        <v>0</v>
      </c>
      <c r="AC297" s="71">
        <f>COUNTIF($A$94:$G$94,"57")</f>
        <v>0</v>
      </c>
      <c r="AD297" s="71">
        <f>COUNTIF($A$97:$G$97,"57")</f>
        <v>0</v>
      </c>
      <c r="AE297" s="71">
        <f>COUNTIF($A$100:$G$100,"57")</f>
        <v>0</v>
      </c>
      <c r="AF297" s="71">
        <f>COUNTIF($A$103:$G$103,"57")</f>
        <v>0</v>
      </c>
      <c r="AG297" s="71">
        <f>COUNTIF($A$106:$G$106,"57")</f>
        <v>0</v>
      </c>
      <c r="AH297" s="71">
        <f>COUNTIF($A$109:$G$109,"57")</f>
        <v>0</v>
      </c>
      <c r="AI297" s="71">
        <f>COUNTIF($A$112:$G$112,"57")</f>
        <v>0</v>
      </c>
      <c r="AJ297" s="71">
        <f>COUNTIF($A$115:$G$115,"57")</f>
        <v>0</v>
      </c>
      <c r="AK297" s="71">
        <f>COUNTIF($A$118:$G$118,"57")</f>
        <v>0</v>
      </c>
      <c r="AL297" s="71">
        <f>COUNTIF($A$121:$G$121,"57")</f>
        <v>0</v>
      </c>
      <c r="AM297" s="71">
        <f>COUNTIF($A$124:$G$124,"57")</f>
        <v>0</v>
      </c>
      <c r="AN297" s="71">
        <f>COUNTIF($A$127:$G$127,"57")</f>
        <v>0</v>
      </c>
      <c r="AO297" s="71">
        <f>COUNTIF($A$130:$G$130,"57")</f>
        <v>0</v>
      </c>
      <c r="AP297" s="71">
        <f>COUNTIF($A$133:$G$133,"57")</f>
        <v>0</v>
      </c>
      <c r="AQ297" s="71">
        <f>COUNTIF($A$136:$G$136,"57")</f>
        <v>0</v>
      </c>
      <c r="AR297" s="71">
        <f>COUNTIF($A$139:$G$139,"57")</f>
        <v>0</v>
      </c>
      <c r="AS297" s="71">
        <f>COUNTIF($A$142:$G$142,"57")</f>
        <v>0</v>
      </c>
      <c r="AT297" s="71">
        <f>COUNTIF($A$145:$G$145,"57")</f>
        <v>0</v>
      </c>
      <c r="AU297" s="71">
        <f>COUNTIF($A$148:$G$148,"57")</f>
        <v>0</v>
      </c>
      <c r="AV297" s="71">
        <f>COUNTIF($A$151:$G$151,"57")</f>
        <v>0</v>
      </c>
      <c r="AW297" s="71">
        <f>COUNTIF($A$154:$G$154,"57")</f>
        <v>0</v>
      </c>
      <c r="AX297" s="71">
        <f>COUNTIF($A$157:$G$157,"57")</f>
        <v>0</v>
      </c>
      <c r="AY297" s="71">
        <f>COUNTIF($A$160:$G$160,"57")</f>
        <v>0</v>
      </c>
      <c r="AZ297" s="71">
        <f>COUNTIF($A$163:$G$163,"57")</f>
        <v>0</v>
      </c>
      <c r="BA297" s="71">
        <f>COUNTIF($A$166:$G$166,"57")</f>
        <v>0</v>
      </c>
      <c r="BB297" s="173">
        <f>SUM(A297:BA297)</f>
        <v>0</v>
      </c>
      <c r="BC297" s="175">
        <f>BB297/360</f>
        <v>0</v>
      </c>
    </row>
    <row r="298" spans="1:55" ht="38.25" x14ac:dyDescent="0.2">
      <c r="A298" s="71" t="s">
        <v>171</v>
      </c>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174" t="s">
        <v>186</v>
      </c>
      <c r="BC298" s="174">
        <v>58</v>
      </c>
    </row>
    <row r="299" spans="1:55" x14ac:dyDescent="0.2">
      <c r="A299" s="177">
        <f>COUNTIF($A$10:$G$10,"58")</f>
        <v>0</v>
      </c>
      <c r="B299" s="71">
        <f>COUNTIF($A$13:$G$13,"58")</f>
        <v>0</v>
      </c>
      <c r="C299" s="71">
        <f>COUNTIF($A$16:$G$16,"58")</f>
        <v>0</v>
      </c>
      <c r="D299" s="71">
        <f>COUNTIF($A$19:$G$19,"58")</f>
        <v>0</v>
      </c>
      <c r="E299" s="71">
        <f>COUNTIF($A$22:$G$22,"58")</f>
        <v>0</v>
      </c>
      <c r="F299" s="71">
        <f>COUNTIF($A$25:$G$25,"58")</f>
        <v>0</v>
      </c>
      <c r="G299" s="71">
        <f>COUNTIF($A$28:$G$28,"58")</f>
        <v>0</v>
      </c>
      <c r="H299" s="71">
        <f>COUNTIF($A$31:$G$31,"58")</f>
        <v>0</v>
      </c>
      <c r="I299" s="71">
        <f>COUNTIF($A$34:$G$34,"58")</f>
        <v>0</v>
      </c>
      <c r="J299" s="71">
        <f>COUNTIF($A$37:$G$37,"58")</f>
        <v>0</v>
      </c>
      <c r="K299" s="71">
        <f>COUNTIF($A$40:$G$40,"58")</f>
        <v>0</v>
      </c>
      <c r="L299" s="71">
        <f>COUNTIF($A$43:$G$43,"58")</f>
        <v>0</v>
      </c>
      <c r="M299" s="71">
        <f>COUNTIF($A$46:$G$46,"58")</f>
        <v>0</v>
      </c>
      <c r="N299" s="71">
        <f>COUNTIF($A$49:$G$49,"58")</f>
        <v>0</v>
      </c>
      <c r="O299" s="71">
        <f>COUNTIF($A$52:$G$52,"58")</f>
        <v>0</v>
      </c>
      <c r="P299" s="71">
        <f>COUNTIF($A$55:$G$55,"58")</f>
        <v>0</v>
      </c>
      <c r="Q299" s="71">
        <f>COUNTIF($A$58:$G$58,"58")</f>
        <v>0</v>
      </c>
      <c r="R299" s="71">
        <f>COUNTIF($A$61:$G$61,"58")</f>
        <v>0</v>
      </c>
      <c r="S299" s="71">
        <f>COUNTIF($A$64:$G$64,"58")</f>
        <v>0</v>
      </c>
      <c r="T299" s="71">
        <f>COUNTIF($A$67:$G$67,"58")</f>
        <v>0</v>
      </c>
      <c r="U299" s="71">
        <f>COUNTIF($A$70:$G$70,"58")</f>
        <v>0</v>
      </c>
      <c r="V299" s="71">
        <f>COUNTIF($A$73:$G$73,"58")</f>
        <v>0</v>
      </c>
      <c r="W299" s="71">
        <f>COUNTIF($A$76:$G$76,"58")</f>
        <v>0</v>
      </c>
      <c r="X299" s="71">
        <f>COUNTIF($A$79:$G$79,"58")</f>
        <v>0</v>
      </c>
      <c r="Y299" s="71">
        <f>COUNTIF($A$82:$G$82,"58")</f>
        <v>0</v>
      </c>
      <c r="Z299" s="71">
        <f>COUNTIF($A$85:$G$85,"58")</f>
        <v>0</v>
      </c>
      <c r="AA299" s="71">
        <f>COUNTIF($A$88:$G$88,"58")</f>
        <v>0</v>
      </c>
      <c r="AB299" s="71">
        <f>COUNTIF($A$91:$G$91,"58")</f>
        <v>0</v>
      </c>
      <c r="AC299" s="71">
        <f>COUNTIF($A$94:$G$94,"58")</f>
        <v>0</v>
      </c>
      <c r="AD299" s="71">
        <f>COUNTIF($A$97:$G$97,"58")</f>
        <v>0</v>
      </c>
      <c r="AE299" s="71">
        <f>COUNTIF($A$100:$G$100,"58")</f>
        <v>0</v>
      </c>
      <c r="AF299" s="71">
        <f>COUNTIF($A$103:$G$103,"58")</f>
        <v>0</v>
      </c>
      <c r="AG299" s="71">
        <f>COUNTIF($A$106:$G$106,"58")</f>
        <v>0</v>
      </c>
      <c r="AH299" s="71">
        <f>COUNTIF($A$109:$G$109,"58")</f>
        <v>0</v>
      </c>
      <c r="AI299" s="71">
        <f>COUNTIF($A$112:$G$112,"58")</f>
        <v>0</v>
      </c>
      <c r="AJ299" s="71">
        <f>COUNTIF($A$115:$G$115,"58")</f>
        <v>0</v>
      </c>
      <c r="AK299" s="71">
        <f>COUNTIF($A$118:$G$118,"58")</f>
        <v>0</v>
      </c>
      <c r="AL299" s="71">
        <f>COUNTIF($A$121:$G$121,"58")</f>
        <v>0</v>
      </c>
      <c r="AM299" s="71">
        <f>COUNTIF($A$124:$G$124,"58")</f>
        <v>0</v>
      </c>
      <c r="AN299" s="71">
        <f>COUNTIF($A$127:$G$127,"58")</f>
        <v>0</v>
      </c>
      <c r="AO299" s="71">
        <f>COUNTIF($A$130:$G$130,"58")</f>
        <v>0</v>
      </c>
      <c r="AP299" s="71">
        <f>COUNTIF($A$133:$G$133,"58")</f>
        <v>0</v>
      </c>
      <c r="AQ299" s="71">
        <f>COUNTIF($A$136:$G$136,"58")</f>
        <v>0</v>
      </c>
      <c r="AR299" s="71">
        <f>COUNTIF($A$139:$G$139,"58")</f>
        <v>0</v>
      </c>
      <c r="AS299" s="71">
        <f>COUNTIF($A$142:$G$142,"58")</f>
        <v>0</v>
      </c>
      <c r="AT299" s="71">
        <f>COUNTIF($A$145:$G$145,"58")</f>
        <v>0</v>
      </c>
      <c r="AU299" s="71">
        <f>COUNTIF($A$148:$G$148,"58")</f>
        <v>0</v>
      </c>
      <c r="AV299" s="71">
        <f>COUNTIF($A$151:$G$151,"58")</f>
        <v>0</v>
      </c>
      <c r="AW299" s="71">
        <f>COUNTIF($A$154:$G$154,"58")</f>
        <v>0</v>
      </c>
      <c r="AX299" s="71">
        <f>COUNTIF($A$157:$G$157,"58")</f>
        <v>0</v>
      </c>
      <c r="AY299" s="71">
        <f>COUNTIF($A$160:$G$160,"58")</f>
        <v>0</v>
      </c>
      <c r="AZ299" s="71">
        <f>COUNTIF($A$163:$G$163,"58")</f>
        <v>0</v>
      </c>
      <c r="BA299" s="71">
        <f>COUNTIF($A$166:$G$166,"58")</f>
        <v>0</v>
      </c>
      <c r="BB299" s="173">
        <f>SUM(A299:BA299)</f>
        <v>0</v>
      </c>
      <c r="BC299" s="175">
        <f>BB299/360</f>
        <v>0</v>
      </c>
    </row>
    <row r="300" spans="1:55" ht="38.25" x14ac:dyDescent="0.2">
      <c r="A300" s="71" t="s">
        <v>172</v>
      </c>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174" t="s">
        <v>187</v>
      </c>
      <c r="BC300" s="174">
        <v>59</v>
      </c>
    </row>
    <row r="301" spans="1:55" x14ac:dyDescent="0.2">
      <c r="A301" s="177">
        <f>COUNTIF($A$10:$G$10,"59")</f>
        <v>0</v>
      </c>
      <c r="B301" s="71">
        <f>COUNTIF($A$13:$G$13,"59")</f>
        <v>0</v>
      </c>
      <c r="C301" s="71">
        <f>COUNTIF($A$16:$G$16,"59")</f>
        <v>0</v>
      </c>
      <c r="D301" s="71">
        <f>COUNTIF($A$19:$G$19,"59")</f>
        <v>0</v>
      </c>
      <c r="E301" s="71">
        <f>COUNTIF($A$22:$G$22,"59")</f>
        <v>0</v>
      </c>
      <c r="F301" s="71">
        <f>COUNTIF($A$25:$G$25,"59")</f>
        <v>0</v>
      </c>
      <c r="G301" s="71">
        <f>COUNTIF($A$28:$G$28,"59")</f>
        <v>0</v>
      </c>
      <c r="H301" s="71">
        <f>COUNTIF($A$31:$G$31,"59")</f>
        <v>0</v>
      </c>
      <c r="I301" s="71">
        <f>COUNTIF($A$34:$G$34,"59")</f>
        <v>0</v>
      </c>
      <c r="J301" s="71">
        <f>COUNTIF($A$37:$G$37,"59")</f>
        <v>0</v>
      </c>
      <c r="K301" s="71">
        <f>COUNTIF($A$40:$G$40,"59")</f>
        <v>0</v>
      </c>
      <c r="L301" s="71">
        <f>COUNTIF($A$43:$G$43,"59")</f>
        <v>0</v>
      </c>
      <c r="M301" s="71">
        <f>COUNTIF($A$46:$G$46,"59")</f>
        <v>0</v>
      </c>
      <c r="N301" s="71">
        <f>COUNTIF($A$49:$G$49,"59")</f>
        <v>0</v>
      </c>
      <c r="O301" s="71">
        <f>COUNTIF($A$52:$G$52,"59")</f>
        <v>0</v>
      </c>
      <c r="P301" s="71">
        <f>COUNTIF($A$55:$G$55,"59")</f>
        <v>0</v>
      </c>
      <c r="Q301" s="71">
        <f>COUNTIF($A$58:$G$58,"59")</f>
        <v>0</v>
      </c>
      <c r="R301" s="71">
        <f>COUNTIF($A$61:$G$61,"59")</f>
        <v>0</v>
      </c>
      <c r="S301" s="71">
        <f>COUNTIF($A$64:$G$64,"59")</f>
        <v>0</v>
      </c>
      <c r="T301" s="71">
        <f>COUNTIF($A$67:$G$67,"59")</f>
        <v>0</v>
      </c>
      <c r="U301" s="71">
        <f>COUNTIF($A$70:$G$70,"59")</f>
        <v>0</v>
      </c>
      <c r="V301" s="71">
        <f>COUNTIF($A$73:$G$73,"59")</f>
        <v>0</v>
      </c>
      <c r="W301" s="71">
        <f>COUNTIF($A$76:$G$76,"59")</f>
        <v>0</v>
      </c>
      <c r="X301" s="71">
        <f>COUNTIF($A$79:$G$79,"59")</f>
        <v>0</v>
      </c>
      <c r="Y301" s="71">
        <f>COUNTIF($A$82:$G$82,"59")</f>
        <v>0</v>
      </c>
      <c r="Z301" s="71">
        <f>COUNTIF($A$85:$G$85,"59")</f>
        <v>0</v>
      </c>
      <c r="AA301" s="71">
        <f>COUNTIF($A$88:$G$88,"59")</f>
        <v>0</v>
      </c>
      <c r="AB301" s="71">
        <f>COUNTIF($A$91:$G$91,"59")</f>
        <v>0</v>
      </c>
      <c r="AC301" s="71">
        <f>COUNTIF($A$94:$G$94,"59")</f>
        <v>0</v>
      </c>
      <c r="AD301" s="71">
        <f>COUNTIF($A$97:$G$97,"59")</f>
        <v>0</v>
      </c>
      <c r="AE301" s="71">
        <f>COUNTIF($A$100:$G$100,"59")</f>
        <v>0</v>
      </c>
      <c r="AF301" s="71">
        <f>COUNTIF($A$103:$G$103,"59")</f>
        <v>0</v>
      </c>
      <c r="AG301" s="71">
        <f>COUNTIF($A$106:$G$106,"59")</f>
        <v>0</v>
      </c>
      <c r="AH301" s="71">
        <f>COUNTIF($A$109:$G$109,"59")</f>
        <v>0</v>
      </c>
      <c r="AI301" s="71">
        <f>COUNTIF($A$112:$G$112,"59")</f>
        <v>0</v>
      </c>
      <c r="AJ301" s="71">
        <f>COUNTIF($A$115:$G$115,"59")</f>
        <v>0</v>
      </c>
      <c r="AK301" s="71">
        <f>COUNTIF($A$118:$G$118,"59")</f>
        <v>0</v>
      </c>
      <c r="AL301" s="71">
        <f>COUNTIF($A$121:$G$121,"59")</f>
        <v>0</v>
      </c>
      <c r="AM301" s="71">
        <f>COUNTIF($A$124:$G$124,"59")</f>
        <v>0</v>
      </c>
      <c r="AN301" s="71">
        <f>COUNTIF($A$127:$G$127,"59")</f>
        <v>0</v>
      </c>
      <c r="AO301" s="71">
        <f>COUNTIF($A$130:$G$130,"59")</f>
        <v>0</v>
      </c>
      <c r="AP301" s="71">
        <f>COUNTIF($A$133:$G$133,"59")</f>
        <v>0</v>
      </c>
      <c r="AQ301" s="71">
        <f>COUNTIF($A$136:$G$136,"59")</f>
        <v>0</v>
      </c>
      <c r="AR301" s="71">
        <f>COUNTIF($A$139:$G$139,"59")</f>
        <v>0</v>
      </c>
      <c r="AS301" s="71">
        <f>COUNTIF($A$142:$G$142,"59")</f>
        <v>0</v>
      </c>
      <c r="AT301" s="71">
        <f>COUNTIF($A$145:$G$145,"59")</f>
        <v>0</v>
      </c>
      <c r="AU301" s="71">
        <f>COUNTIF($A$148:$G$148,"59")</f>
        <v>0</v>
      </c>
      <c r="AV301" s="71">
        <f>COUNTIF($A$151:$G$151,"59")</f>
        <v>0</v>
      </c>
      <c r="AW301" s="71">
        <f>COUNTIF($A$154:$G$154,"59")</f>
        <v>0</v>
      </c>
      <c r="AX301" s="71">
        <f>COUNTIF($A$157:$G$157,"59")</f>
        <v>0</v>
      </c>
      <c r="AY301" s="71">
        <f>COUNTIF($A$160:$G$160,"59")</f>
        <v>0</v>
      </c>
      <c r="AZ301" s="71">
        <f>COUNTIF($A$163:$G$163,"59")</f>
        <v>0</v>
      </c>
      <c r="BA301" s="71">
        <f>COUNTIF($A$166:$G$166,"59")</f>
        <v>0</v>
      </c>
      <c r="BB301" s="173">
        <f>SUM(A301:BA301)</f>
        <v>0</v>
      </c>
      <c r="BC301" s="175">
        <f>BB301/360</f>
        <v>0</v>
      </c>
    </row>
    <row r="302" spans="1:55" ht="38.25" x14ac:dyDescent="0.2">
      <c r="A302" s="71" t="s">
        <v>173</v>
      </c>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174" t="s">
        <v>188</v>
      </c>
      <c r="BC302" s="174">
        <v>60</v>
      </c>
    </row>
    <row r="303" spans="1:55" x14ac:dyDescent="0.2">
      <c r="A303" s="177">
        <f>COUNTIF($A$10:$G$10,"60")</f>
        <v>0</v>
      </c>
      <c r="B303" s="71">
        <f>COUNTIF($A$13:$G$13,"60")</f>
        <v>0</v>
      </c>
      <c r="C303" s="71">
        <f>COUNTIF($A$16:$G$16,"60")</f>
        <v>0</v>
      </c>
      <c r="D303" s="71">
        <f>COUNTIF($A$19:$G$19,"60")</f>
        <v>0</v>
      </c>
      <c r="E303" s="71">
        <f>COUNTIF($A$22:$G$22,"60")</f>
        <v>0</v>
      </c>
      <c r="F303" s="71">
        <f>COUNTIF($A$25:$G$25,"60")</f>
        <v>0</v>
      </c>
      <c r="G303" s="71">
        <f>COUNTIF($A$28:$G$28,"60")</f>
        <v>0</v>
      </c>
      <c r="H303" s="71">
        <f>COUNTIF($A$31:$G$31,"60")</f>
        <v>0</v>
      </c>
      <c r="I303" s="71">
        <f>COUNTIF($A$34:$G$34,"60")</f>
        <v>0</v>
      </c>
      <c r="J303" s="71">
        <f>COUNTIF($A$37:$G$37,"60")</f>
        <v>0</v>
      </c>
      <c r="K303" s="71">
        <f>COUNTIF($A$40:$G$40,"60")</f>
        <v>0</v>
      </c>
      <c r="L303" s="71">
        <f>COUNTIF($A$43:$G$43,"60")</f>
        <v>0</v>
      </c>
      <c r="M303" s="71">
        <f>COUNTIF($A$46:$G$46,"60")</f>
        <v>0</v>
      </c>
      <c r="N303" s="71">
        <f>COUNTIF($A$49:$G$49,"60")</f>
        <v>0</v>
      </c>
      <c r="O303" s="71">
        <f>COUNTIF($A$52:$G$52,"60")</f>
        <v>0</v>
      </c>
      <c r="P303" s="71">
        <f>COUNTIF($A$55:$G$55,"60")</f>
        <v>0</v>
      </c>
      <c r="Q303" s="71">
        <f>COUNTIF($A$58:$G$58,"60")</f>
        <v>0</v>
      </c>
      <c r="R303" s="71">
        <f>COUNTIF($A$61:$G$61,"60")</f>
        <v>0</v>
      </c>
      <c r="S303" s="71">
        <f>COUNTIF($A$64:$G$64,"60")</f>
        <v>0</v>
      </c>
      <c r="T303" s="71">
        <f>COUNTIF($A$67:$G$67,"60")</f>
        <v>0</v>
      </c>
      <c r="U303" s="71">
        <f>COUNTIF($A$70:$G$70,"60")</f>
        <v>0</v>
      </c>
      <c r="V303" s="71">
        <f>COUNTIF($A$73:$G$73,"60")</f>
        <v>0</v>
      </c>
      <c r="W303" s="71">
        <f>COUNTIF($A$76:$G$76,"60")</f>
        <v>0</v>
      </c>
      <c r="X303" s="71">
        <f>COUNTIF($A$79:$G$79,"60")</f>
        <v>0</v>
      </c>
      <c r="Y303" s="71">
        <f>COUNTIF($A$82:$G$82,"60")</f>
        <v>0</v>
      </c>
      <c r="Z303" s="71">
        <f>COUNTIF($A$85:$G$85,"60")</f>
        <v>0</v>
      </c>
      <c r="AA303" s="71">
        <f>COUNTIF($A$88:$G$88,"60")</f>
        <v>0</v>
      </c>
      <c r="AB303" s="71">
        <f>COUNTIF($A$91:$G$91,"60")</f>
        <v>0</v>
      </c>
      <c r="AC303" s="71">
        <f>COUNTIF($A$94:$G$94,"60")</f>
        <v>0</v>
      </c>
      <c r="AD303" s="71">
        <f>COUNTIF($A$97:$G$97,"60")</f>
        <v>0</v>
      </c>
      <c r="AE303" s="71">
        <f>COUNTIF($A$100:$G$100,"60")</f>
        <v>0</v>
      </c>
      <c r="AF303" s="71">
        <f>COUNTIF($A$103:$G$103,"60")</f>
        <v>0</v>
      </c>
      <c r="AG303" s="71">
        <f>COUNTIF($A$106:$G$106,"60")</f>
        <v>0</v>
      </c>
      <c r="AH303" s="71">
        <f>COUNTIF($A$109:$G$109,"60")</f>
        <v>0</v>
      </c>
      <c r="AI303" s="71">
        <f>COUNTIF($A$112:$G$112,"60")</f>
        <v>0</v>
      </c>
      <c r="AJ303" s="71">
        <f>COUNTIF($A$115:$G$115,"60")</f>
        <v>0</v>
      </c>
      <c r="AK303" s="71">
        <f>COUNTIF($A$118:$G$118,"60")</f>
        <v>0</v>
      </c>
      <c r="AL303" s="71">
        <f>COUNTIF($A$121:$G$121,"60")</f>
        <v>0</v>
      </c>
      <c r="AM303" s="71">
        <f>COUNTIF($A$124:$G$124,"60")</f>
        <v>0</v>
      </c>
      <c r="AN303" s="71">
        <f>COUNTIF($A$127:$G$127,"60")</f>
        <v>0</v>
      </c>
      <c r="AO303" s="71">
        <f>COUNTIF($A$130:$G$130,"60")</f>
        <v>0</v>
      </c>
      <c r="AP303" s="71">
        <f>COUNTIF($A$133:$G$133,"60")</f>
        <v>0</v>
      </c>
      <c r="AQ303" s="71">
        <f>COUNTIF($A$136:$G$136,"60")</f>
        <v>0</v>
      </c>
      <c r="AR303" s="71">
        <f>COUNTIF($A$139:$G$139,"60")</f>
        <v>0</v>
      </c>
      <c r="AS303" s="71">
        <f>COUNTIF($A$142:$G$142,"60")</f>
        <v>0</v>
      </c>
      <c r="AT303" s="71">
        <f>COUNTIF($A$145:$G$145,"60")</f>
        <v>0</v>
      </c>
      <c r="AU303" s="71">
        <f>COUNTIF($A$148:$G$148,"60")</f>
        <v>0</v>
      </c>
      <c r="AV303" s="71">
        <f>COUNTIF($A$151:$G$151,"60")</f>
        <v>0</v>
      </c>
      <c r="AW303" s="71">
        <f>COUNTIF($A$154:$G$154,"60")</f>
        <v>0</v>
      </c>
      <c r="AX303" s="71">
        <f>COUNTIF($A$157:$G$157,"60")</f>
        <v>0</v>
      </c>
      <c r="AY303" s="71">
        <f>COUNTIF($A$160:$G$160,"60")</f>
        <v>0</v>
      </c>
      <c r="AZ303" s="71">
        <f>COUNTIF($A$163:$G$163,"60")</f>
        <v>0</v>
      </c>
      <c r="BA303" s="71">
        <f>COUNTIF($A$166:$G$166,"60")</f>
        <v>0</v>
      </c>
      <c r="BB303" s="173">
        <f>SUM(A303:BA303)</f>
        <v>0</v>
      </c>
      <c r="BC303" s="175">
        <f>BB303/360</f>
        <v>0</v>
      </c>
    </row>
    <row r="304" spans="1:55" x14ac:dyDescent="0.2">
      <c r="A304" s="159"/>
    </row>
    <row r="305" spans="1:53" x14ac:dyDescent="0.2">
      <c r="A305" s="161"/>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c r="AI305" s="159"/>
      <c r="AJ305" s="159"/>
      <c r="AK305" s="159"/>
      <c r="AL305" s="159"/>
      <c r="AM305" s="159"/>
      <c r="AN305" s="159"/>
      <c r="AO305" s="159"/>
      <c r="AP305" s="159"/>
      <c r="AQ305" s="159"/>
      <c r="AR305" s="159"/>
      <c r="AS305" s="159"/>
      <c r="AT305" s="159"/>
      <c r="AU305" s="159"/>
      <c r="AV305" s="159"/>
      <c r="AW305" s="159"/>
      <c r="AX305" s="159"/>
      <c r="AY305" s="159"/>
      <c r="AZ305" s="159"/>
      <c r="BA305" s="159"/>
    </row>
    <row r="306" spans="1:53" x14ac:dyDescent="0.2">
      <c r="A306" s="159"/>
    </row>
    <row r="334" spans="1:8" x14ac:dyDescent="0.2">
      <c r="A334" s="66"/>
      <c r="B334" s="66"/>
      <c r="C334" s="66"/>
      <c r="D334" s="66"/>
      <c r="E334" s="66"/>
      <c r="F334" s="66"/>
      <c r="G334" s="66"/>
      <c r="H334" s="66"/>
    </row>
    <row r="335" spans="1:8" x14ac:dyDescent="0.2">
      <c r="A335" s="66" t="s">
        <v>146</v>
      </c>
      <c r="B335" s="66"/>
      <c r="C335" s="66"/>
      <c r="D335" s="66"/>
      <c r="E335" s="66"/>
      <c r="F335" s="66"/>
      <c r="G335" s="66"/>
      <c r="H335" s="66"/>
    </row>
    <row r="336" spans="1:8" x14ac:dyDescent="0.2">
      <c r="A336" s="178">
        <f ca="1">WEEKDAY(C4)</f>
        <v>2</v>
      </c>
      <c r="B336" s="66"/>
      <c r="C336" s="66"/>
      <c r="D336" s="66"/>
      <c r="E336" s="66"/>
      <c r="F336" s="66"/>
      <c r="G336" s="66"/>
      <c r="H336" s="66"/>
    </row>
    <row r="337" spans="1:8" x14ac:dyDescent="0.2">
      <c r="A337" s="66" t="s">
        <v>147</v>
      </c>
      <c r="B337" s="66"/>
      <c r="C337" s="66"/>
      <c r="D337" s="66"/>
      <c r="E337" s="66"/>
      <c r="F337" s="66"/>
      <c r="G337" s="66"/>
      <c r="H337" s="66"/>
    </row>
    <row r="338" spans="1:8" x14ac:dyDescent="0.2">
      <c r="A338" s="179" t="str">
        <f ca="1">IF(A336=1, "6", IF(A336=2, "5", IF(A336=3,"4", IF(A336=4,"3",IF(A336=5,"2", IF(A336=6,"1", IF(A336=7,"0")))))))</f>
        <v>5</v>
      </c>
      <c r="B338" s="66"/>
      <c r="C338" s="66"/>
      <c r="D338" s="66"/>
      <c r="E338" s="66"/>
      <c r="F338" s="66"/>
      <c r="G338" s="66"/>
      <c r="H338" s="66"/>
    </row>
    <row r="339" spans="1:8" x14ac:dyDescent="0.2">
      <c r="A339" s="66"/>
      <c r="B339" s="66"/>
      <c r="C339" s="66"/>
      <c r="D339" s="66"/>
      <c r="E339" s="66"/>
      <c r="F339" s="66"/>
      <c r="G339" s="66"/>
      <c r="H339" s="66"/>
    </row>
  </sheetData>
  <sheetProtection selectLockedCells="1"/>
  <mergeCells count="3">
    <mergeCell ref="A6:G6"/>
    <mergeCell ref="H8:J8"/>
    <mergeCell ref="A2:H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0">
      <formula1>"0,1,2,3,4,5,6,7,8,9,10,11,12,13,14,15,16,17,18,19,20,21,22,23,24,25,26,27,28,29,30,31,32,33,34,35,36,37,38,39,40,41,42,43,44,45,46,47,48,49,50,51,52,53,54,55,56,57,58,59,60"</formula1>
    </dataValidation>
    <dataValidation type="list" showInputMessage="1" showErrorMessage="1" sqref="A2">
      <formula1>$X$2:$X$3</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B10:G10 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"0,1,2,3,4,5,6,7,8,9,10,11,12,13,14,15,16,17,18,19,20,21,22,23,24,25,26,27,28,29,30,31,32,33,34,35,36,37,38,39,40,41,42,43,44,45,46,47,48,49,50,51,52,53,54,55,56,57,58,59,60"</formula1>
    </dataValidation>
    <dataValidation type="list" allowBlank="1" showInputMessage="1" showErrorMessage="1" sqref="H169">
      <formula1>$J$26:$J$29</formula1>
    </dataValidation>
    <dataValidation type="list" showInputMessage="1" showErrorMessage="1" sqref="J7">
      <formula1>$L$1:$L$6</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Administrator Instructions</vt:lpstr>
      <vt:lpstr>Participant Instructions</vt:lpstr>
      <vt:lpstr>30</vt:lpstr>
      <vt:lpstr>60</vt:lpstr>
      <vt:lpstr>90</vt:lpstr>
      <vt:lpstr>180</vt:lpstr>
      <vt:lpstr>360</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John Skicki</cp:lastModifiedBy>
  <cp:lastPrinted>2011-01-26T18:18:36Z</cp:lastPrinted>
  <dcterms:created xsi:type="dcterms:W3CDTF">2003-10-24T07:59:35Z</dcterms:created>
  <dcterms:modified xsi:type="dcterms:W3CDTF">2015-12-01T15:48:58Z</dcterms:modified>
  <cp:category>Alcohol</cp:category>
</cp:coreProperties>
</file>